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5480" windowHeight="8190" tabRatio="452"/>
  </bookViews>
  <sheets>
    <sheet name="DEVIZ1 " sheetId="2" r:id="rId1"/>
  </sheets>
  <definedNames>
    <definedName name="Excel_BuiltIn_Print_Titles_1" localSheetId="0">#REF!</definedName>
    <definedName name="Excel_BuiltIn_Print_Titles_1">#REF!</definedName>
    <definedName name="Excel_BuiltIn_Print_Titles_1_1" localSheetId="0">#REF!</definedName>
    <definedName name="Excel_BuiltIn_Print_Titles_1_1">#REF!</definedName>
    <definedName name="Excel_BuiltIn_Print_Titles_1_1_1" localSheetId="0">#REF!</definedName>
    <definedName name="Excel_BuiltIn_Print_Titles_1_1_1">#REF!</definedName>
    <definedName name="Excel_BuiltIn_Print_Titles_1_1_1_1" localSheetId="0">#REF!</definedName>
    <definedName name="Excel_BuiltIn_Print_Titles_1_1_1_1">#REF!</definedName>
    <definedName name="_xlnm.Print_Titles" localSheetId="0">'DEVIZ1 '!$6:$6</definedName>
  </definedNames>
  <calcPr calcId="145621"/>
</workbook>
</file>

<file path=xl/calcChain.xml><?xml version="1.0" encoding="utf-8"?>
<calcChain xmlns="http://schemas.openxmlformats.org/spreadsheetml/2006/main">
  <c r="K79" i="2" l="1"/>
  <c r="J79" i="2"/>
  <c r="M81" i="2"/>
  <c r="L81" i="2"/>
  <c r="K81" i="2"/>
  <c r="J81" i="2"/>
  <c r="M80" i="2"/>
  <c r="L80" i="2"/>
  <c r="K80" i="2"/>
  <c r="J80" i="2"/>
  <c r="M78" i="2"/>
  <c r="L78" i="2"/>
  <c r="K78" i="2"/>
  <c r="J78" i="2"/>
  <c r="M77" i="2"/>
  <c r="L77" i="2"/>
  <c r="K77" i="2"/>
  <c r="J77" i="2"/>
  <c r="M76" i="2"/>
  <c r="L76" i="2"/>
  <c r="K76" i="2"/>
  <c r="J76" i="2"/>
  <c r="M75" i="2"/>
  <c r="L75" i="2"/>
  <c r="K75" i="2"/>
  <c r="J75" i="2"/>
  <c r="M74" i="2"/>
  <c r="L74" i="2"/>
  <c r="K74" i="2"/>
  <c r="J74" i="2"/>
  <c r="M73" i="2"/>
  <c r="L73" i="2"/>
  <c r="K73" i="2"/>
  <c r="J73" i="2"/>
  <c r="M72" i="2"/>
  <c r="L72" i="2"/>
  <c r="K72" i="2"/>
  <c r="J72" i="2"/>
  <c r="M71" i="2"/>
  <c r="L71" i="2"/>
  <c r="K71" i="2"/>
  <c r="J71" i="2"/>
  <c r="M70" i="2"/>
  <c r="L70" i="2"/>
  <c r="K70" i="2"/>
  <c r="J70" i="2"/>
  <c r="M69" i="2"/>
  <c r="L69" i="2"/>
  <c r="K69" i="2"/>
  <c r="J69" i="2"/>
  <c r="M68" i="2"/>
  <c r="L68" i="2"/>
  <c r="K68" i="2"/>
  <c r="J68" i="2"/>
  <c r="M67" i="2"/>
  <c r="L67" i="2"/>
  <c r="K67" i="2"/>
  <c r="J67" i="2"/>
  <c r="M66" i="2"/>
  <c r="L66" i="2"/>
  <c r="K66" i="2"/>
  <c r="J66" i="2"/>
  <c r="M65" i="2"/>
  <c r="L65" i="2"/>
  <c r="K65" i="2"/>
  <c r="J65" i="2"/>
  <c r="M64" i="2"/>
  <c r="L64" i="2"/>
  <c r="K64" i="2"/>
  <c r="J64" i="2"/>
  <c r="M63" i="2"/>
  <c r="L63" i="2"/>
  <c r="K63" i="2"/>
  <c r="J63" i="2"/>
  <c r="M62" i="2"/>
  <c r="L62" i="2"/>
  <c r="K62" i="2"/>
  <c r="J62" i="2"/>
  <c r="M61" i="2"/>
  <c r="L61" i="2"/>
  <c r="K61" i="2"/>
  <c r="J61" i="2"/>
  <c r="M60" i="2"/>
  <c r="L60" i="2"/>
  <c r="K60" i="2"/>
  <c r="J60" i="2"/>
  <c r="M59" i="2"/>
  <c r="L59" i="2"/>
  <c r="K59" i="2"/>
  <c r="J59" i="2"/>
  <c r="M58" i="2"/>
  <c r="L58" i="2"/>
  <c r="K58" i="2"/>
  <c r="J58" i="2"/>
  <c r="M57" i="2"/>
  <c r="L57" i="2"/>
  <c r="K57" i="2"/>
  <c r="J57" i="2"/>
  <c r="M56" i="2"/>
  <c r="L56" i="2"/>
  <c r="K56" i="2"/>
  <c r="J56" i="2"/>
  <c r="M55" i="2"/>
  <c r="L55" i="2"/>
  <c r="K55" i="2"/>
  <c r="J55" i="2"/>
  <c r="M54" i="2"/>
  <c r="L54" i="2"/>
  <c r="K54" i="2"/>
  <c r="J54" i="2"/>
  <c r="M53" i="2"/>
  <c r="L53" i="2"/>
  <c r="K53" i="2"/>
  <c r="J53" i="2"/>
  <c r="M52" i="2"/>
  <c r="L52" i="2"/>
  <c r="K52" i="2"/>
  <c r="J52" i="2"/>
  <c r="M51" i="2"/>
  <c r="L51" i="2"/>
  <c r="K51" i="2"/>
  <c r="J51" i="2"/>
  <c r="M50" i="2"/>
  <c r="L50" i="2"/>
  <c r="K50" i="2"/>
  <c r="J50" i="2"/>
  <c r="M49" i="2"/>
  <c r="L49" i="2"/>
  <c r="K49" i="2"/>
  <c r="J49" i="2"/>
  <c r="M48" i="2"/>
  <c r="L48" i="2"/>
  <c r="K48" i="2"/>
  <c r="J48" i="2"/>
  <c r="M47" i="2"/>
  <c r="L47" i="2"/>
  <c r="K47" i="2"/>
  <c r="J47" i="2"/>
  <c r="M46" i="2"/>
  <c r="L46" i="2"/>
  <c r="K46" i="2"/>
  <c r="J46" i="2"/>
  <c r="M45" i="2"/>
  <c r="L45" i="2"/>
  <c r="K45" i="2"/>
  <c r="J45" i="2"/>
  <c r="M44" i="2"/>
  <c r="L44" i="2"/>
  <c r="K44" i="2"/>
  <c r="J44" i="2"/>
  <c r="M43" i="2"/>
  <c r="L43" i="2"/>
  <c r="K43" i="2"/>
  <c r="J43" i="2"/>
  <c r="M42" i="2"/>
  <c r="L42" i="2"/>
  <c r="K42" i="2"/>
  <c r="J42" i="2"/>
  <c r="M41" i="2"/>
  <c r="L41" i="2"/>
  <c r="K41" i="2"/>
  <c r="J41" i="2"/>
  <c r="M40" i="2"/>
  <c r="L40" i="2"/>
  <c r="K40" i="2"/>
  <c r="J40" i="2"/>
  <c r="M39" i="2"/>
  <c r="L39" i="2"/>
  <c r="K39" i="2"/>
  <c r="J39" i="2"/>
  <c r="M38" i="2"/>
  <c r="L38" i="2"/>
  <c r="K38" i="2"/>
  <c r="J38" i="2"/>
  <c r="M37" i="2"/>
  <c r="L37" i="2"/>
  <c r="K37" i="2"/>
  <c r="J37" i="2"/>
  <c r="M36" i="2"/>
  <c r="L36" i="2"/>
  <c r="K36" i="2"/>
  <c r="J36" i="2"/>
  <c r="M35" i="2"/>
  <c r="L35" i="2"/>
  <c r="K35" i="2"/>
  <c r="J35" i="2"/>
  <c r="M34" i="2"/>
  <c r="L34" i="2"/>
  <c r="K34" i="2"/>
  <c r="J34" i="2"/>
  <c r="M33" i="2"/>
  <c r="L33" i="2"/>
  <c r="K33" i="2"/>
  <c r="J33" i="2"/>
  <c r="M32" i="2"/>
  <c r="L32" i="2"/>
  <c r="K32" i="2"/>
  <c r="J32" i="2"/>
  <c r="M31" i="2"/>
  <c r="L31" i="2"/>
  <c r="K31" i="2"/>
  <c r="J31" i="2"/>
  <c r="M30" i="2"/>
  <c r="L30" i="2"/>
  <c r="K30" i="2"/>
  <c r="J30" i="2"/>
  <c r="M29" i="2"/>
  <c r="L29" i="2"/>
  <c r="K29" i="2"/>
  <c r="J29" i="2"/>
  <c r="M28" i="2"/>
  <c r="L28" i="2"/>
  <c r="K28" i="2"/>
  <c r="J28" i="2"/>
  <c r="M27" i="2"/>
  <c r="L27" i="2"/>
  <c r="K27" i="2"/>
  <c r="J27" i="2"/>
  <c r="M26" i="2"/>
  <c r="L26" i="2"/>
  <c r="K26" i="2"/>
  <c r="J26" i="2"/>
  <c r="M25" i="2"/>
  <c r="L25" i="2"/>
  <c r="K25" i="2"/>
  <c r="J25" i="2"/>
  <c r="M24" i="2"/>
  <c r="L24" i="2"/>
  <c r="K24" i="2"/>
  <c r="J24" i="2"/>
  <c r="M23" i="2"/>
  <c r="L23" i="2"/>
  <c r="K23" i="2"/>
  <c r="J23" i="2"/>
  <c r="M22" i="2"/>
  <c r="L22" i="2"/>
  <c r="K22" i="2"/>
  <c r="J22" i="2"/>
  <c r="M21" i="2"/>
  <c r="L21" i="2"/>
  <c r="K21" i="2"/>
  <c r="J21" i="2"/>
  <c r="M20" i="2"/>
  <c r="L20" i="2"/>
  <c r="K20" i="2"/>
  <c r="J20" i="2"/>
  <c r="M19" i="2"/>
  <c r="L19" i="2"/>
  <c r="K19" i="2"/>
  <c r="J19" i="2"/>
  <c r="M18" i="2"/>
  <c r="L18" i="2"/>
  <c r="K18" i="2"/>
  <c r="J18" i="2"/>
  <c r="M17" i="2"/>
  <c r="L17" i="2"/>
  <c r="K17" i="2"/>
  <c r="J17" i="2"/>
  <c r="M16" i="2"/>
  <c r="L16" i="2"/>
  <c r="K16" i="2"/>
  <c r="J16" i="2"/>
  <c r="M15" i="2"/>
  <c r="L15" i="2"/>
  <c r="K15" i="2"/>
  <c r="J15" i="2"/>
  <c r="M14" i="2"/>
  <c r="L14" i="2"/>
  <c r="K14" i="2"/>
  <c r="J14" i="2"/>
  <c r="M13" i="2"/>
  <c r="L13" i="2"/>
  <c r="K13" i="2"/>
  <c r="J13" i="2"/>
  <c r="M12" i="2"/>
  <c r="L12" i="2"/>
  <c r="K12" i="2"/>
  <c r="J12" i="2"/>
  <c r="M11" i="2"/>
  <c r="L11" i="2"/>
  <c r="K11" i="2"/>
  <c r="J11" i="2"/>
  <c r="M10" i="2"/>
  <c r="M82" i="2" s="1"/>
  <c r="L10" i="2"/>
  <c r="L82" i="2" s="1"/>
  <c r="D87" i="2" s="1"/>
  <c r="D105" i="2" s="1"/>
  <c r="K10" i="2"/>
  <c r="K82" i="2" s="1"/>
  <c r="D86" i="2" s="1"/>
  <c r="J10" i="2"/>
  <c r="J82" i="2" s="1"/>
  <c r="D85" i="2" s="1"/>
  <c r="N11" i="2" l="1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80" i="2"/>
  <c r="N81" i="2"/>
  <c r="D103" i="2"/>
  <c r="F100" i="2"/>
  <c r="F99" i="2"/>
  <c r="F98" i="2"/>
  <c r="F97" i="2"/>
  <c r="F96" i="2"/>
  <c r="F95" i="2"/>
  <c r="F92" i="2"/>
  <c r="D88" i="2"/>
  <c r="D106" i="2" s="1"/>
  <c r="N10" i="2"/>
  <c r="N82" i="2" s="1"/>
  <c r="D104" i="2" l="1"/>
  <c r="D89" i="2"/>
  <c r="D107" i="2"/>
  <c r="F109" i="2" l="1"/>
  <c r="F110" i="2" l="1"/>
  <c r="F111" i="2" s="1"/>
  <c r="F112" i="2" l="1"/>
  <c r="F113" i="2" s="1"/>
</calcChain>
</file>

<file path=xl/sharedStrings.xml><?xml version="1.0" encoding="utf-8"?>
<sst xmlns="http://schemas.openxmlformats.org/spreadsheetml/2006/main" count="352" uniqueCount="235">
  <si>
    <t>Nr.
crt.</t>
  </si>
  <si>
    <t>Simbol</t>
  </si>
  <si>
    <t>Capitol de lucr.
 sau</t>
  </si>
  <si>
    <t>Cantitatea</t>
  </si>
  <si>
    <t>UM</t>
  </si>
  <si>
    <t>P.U.
(lei / U.M.)</t>
  </si>
  <si>
    <t>VALOARE</t>
  </si>
  <si>
    <t xml:space="preserve">
TOTAL</t>
  </si>
  <si>
    <t>Subcapitol (norma comasata)
Denumire</t>
  </si>
  <si>
    <t xml:space="preserve">Material
</t>
  </si>
  <si>
    <t>Manopera</t>
  </si>
  <si>
    <t>Utilaj</t>
  </si>
  <si>
    <t>Transport</t>
  </si>
  <si>
    <t>Material
(col. 3 x col. 5)</t>
  </si>
  <si>
    <t>Manopera
(col. 3 x col. 6)</t>
  </si>
  <si>
    <t>Utilaj
(col. 3 x col. 7)</t>
  </si>
  <si>
    <t>Transport
(col. 3 x col. 8)</t>
  </si>
  <si>
    <t>GENERAL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</si>
  <si>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</si>
  <si>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</si>
  <si>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</si>
  <si>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</si>
  <si>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</si>
  <si>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</si>
  <si>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</si>
  <si>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</si>
  <si>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</si>
  <si>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</si>
  <si>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</si>
  <si>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</si>
  <si>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</si>
  <si>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</si>
  <si>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001</t>
  </si>
  <si>
    <t>002</t>
  </si>
  <si>
    <t>003</t>
  </si>
  <si>
    <t>CA01D1</t>
  </si>
  <si>
    <t>M.C.</t>
  </si>
  <si>
    <t>004</t>
  </si>
  <si>
    <t>TONA</t>
  </si>
  <si>
    <t>005</t>
  </si>
  <si>
    <t>006</t>
  </si>
  <si>
    <t>CB01A1</t>
  </si>
  <si>
    <t>COFRAJE IN CUZINETI FUND PAHAR,FUND UTILAJE,DIN PAN REF,DIN SCINDURI RAS SC SI SUBSC INCL SPIJIN</t>
  </si>
  <si>
    <t>MP.</t>
  </si>
  <si>
    <t>007</t>
  </si>
  <si>
    <t>008</t>
  </si>
  <si>
    <t>KG</t>
  </si>
  <si>
    <t>009</t>
  </si>
  <si>
    <t>010</t>
  </si>
  <si>
    <t>TSD16B1</t>
  </si>
  <si>
    <t>011</t>
  </si>
  <si>
    <t>CA02J1</t>
  </si>
  <si>
    <t>TURNARE BETON ARMAT LA CONSTRUCTII CU H&lt;35M,IN PLANSEE(GRINZI,STILPI,PLACI)CU GROS.PLACII&gt;10CM</t>
  </si>
  <si>
    <t>012</t>
  </si>
  <si>
    <t>CC02P1</t>
  </si>
  <si>
    <t>MONTARE ARMAT LA CONSTR H&lt;80 M DIN PLASE IN PLACI CU DISTANTIERI DIN PLASTIC</t>
  </si>
  <si>
    <t>013</t>
  </si>
  <si>
    <t>014</t>
  </si>
  <si>
    <t>019</t>
  </si>
  <si>
    <t>023</t>
  </si>
  <si>
    <t>3270217</t>
  </si>
  <si>
    <t>024</t>
  </si>
  <si>
    <t>6600060</t>
  </si>
  <si>
    <t>025</t>
  </si>
  <si>
    <t>026</t>
  </si>
  <si>
    <t>027</t>
  </si>
  <si>
    <t>028</t>
  </si>
  <si>
    <t xml:space="preserve"> </t>
  </si>
  <si>
    <t>Cheltuieli directe din articole:</t>
  </si>
  <si>
    <t xml:space="preserve">   MATERIALE</t>
  </si>
  <si>
    <t xml:space="preserve">   MANOPERA</t>
  </si>
  <si>
    <t xml:space="preserve">   UTILAJ</t>
  </si>
  <si>
    <t xml:space="preserve">   TRANSPORT</t>
  </si>
  <si>
    <t xml:space="preserve">   TOTAL</t>
  </si>
  <si>
    <t>Detaliere transporturi:</t>
  </si>
  <si>
    <t>-Articole TRA</t>
  </si>
  <si>
    <t>Alte cheltuieli directe:</t>
  </si>
  <si>
    <t>SANATATE</t>
  </si>
  <si>
    <t>FOND RISC SI ACCIDENTE</t>
  </si>
  <si>
    <t>FOND GARANTARE</t>
  </si>
  <si>
    <t>FOND CONCEDII MEDICALE (FNUASS)</t>
  </si>
  <si>
    <t>Total cheltuieli directe:</t>
  </si>
  <si>
    <t>Cheltuieli indirecte:</t>
  </si>
  <si>
    <t>Profit:</t>
  </si>
  <si>
    <t>TOTAL GENERAL DEVIZ:</t>
  </si>
  <si>
    <t>TOTAL cu TVA</t>
  </si>
  <si>
    <t>CK25A#</t>
  </si>
  <si>
    <t>USI PROFILURI MASE PLASTICE,1 CANAT,SUPRAF TOC&lt;= 7 MP,INCLUSIV ARMATURI SI ACCESORII,MONTATE IN ZID DE ORICE FEL LA CONSTRUCTII CU H&lt;= 35 M</t>
  </si>
  <si>
    <t>TVA 20%</t>
  </si>
  <si>
    <t>Ofertant</t>
  </si>
  <si>
    <t xml:space="preserve">Obiectul: REZISTENTA SI ARHITECTURA </t>
  </si>
  <si>
    <t>Deviz oferta 330201 REPARATII CAPITALE</t>
  </si>
  <si>
    <t>TSA02E1</t>
  </si>
  <si>
    <t>SAP.MAN.IN SPATII LIMIT.SUB 1M CU TALUZ VERT.NESPR.IN PAM.COEZ.MIJ.SI F.COEZ.ADINC.&lt;1,5M T.MIJL.</t>
  </si>
  <si>
    <t>TSA01B1</t>
  </si>
  <si>
    <t>SAP.MAN.IN SPATII INTINSE IN PAM.CU UMID.NAT.ARUNC.IN DEPOZ.SAU VEHIC.LA H&lt;0,6M T.MIJL.</t>
  </si>
  <si>
    <t>RPCT26B1</t>
  </si>
  <si>
    <t>DESFACEREA INVELITORILOR DIN OLANE TIGLE SOLZI SAU PROFILATE PE SIPCI INCL DESF.SIPCILOR DOLIILOR</t>
  </si>
  <si>
    <t>RPCT25A1</t>
  </si>
  <si>
    <t>DESFACEREA SARPANTELOR DIN LEMN SI A ELEMENTELOR COMPONENTE A ASTER.DIN SCIND.SAU PFL LA CONS.OB</t>
  </si>
  <si>
    <t>RPCT15D1</t>
  </si>
  <si>
    <t>DEMOLAREA PLANSEELOR DE LEMN SI A ELEMENTELOR COMP A PLANSEELOR DE LEMN</t>
  </si>
  <si>
    <t>CA02D1</t>
  </si>
  <si>
    <t>TURNARE BETON ARMAT IN FUNDATII CONTINUE,RADIERE SI PERETI SUB COTA ZERO A CONSTR CU GROS &gt;30CM</t>
  </si>
  <si>
    <t>2100969</t>
  </si>
  <si>
    <t>BETON DE CIMENT B 250 STAS 3622</t>
  </si>
  <si>
    <t>RPCT10A1</t>
  </si>
  <si>
    <t>DESFACEREA TENCUIELILOR INTERIOARE SAU EXTERIOARE OBISNUITE LA PERETI *</t>
  </si>
  <si>
    <t>015</t>
  </si>
  <si>
    <t>RPCT33A1</t>
  </si>
  <si>
    <t>DEMONTAREA USILOR SI FERESTRELOR DIN LEMN *</t>
  </si>
  <si>
    <t>CZ0301A1</t>
  </si>
  <si>
    <t>CONFECT.ARMAT.FASONARE BARE PT.FUNDATII IZOL.CONTINUI SI RADIERE IN ATEL.CENT.OB 37 D=6-8MM</t>
  </si>
  <si>
    <t>016</t>
  </si>
  <si>
    <t>017</t>
  </si>
  <si>
    <t>018</t>
  </si>
  <si>
    <t>020</t>
  </si>
  <si>
    <t>021</t>
  </si>
  <si>
    <t>022</t>
  </si>
  <si>
    <t>CZ0301E1</t>
  </si>
  <si>
    <t>CONFECT.ARMAT.FASONARE BARE PT.FUNDATII IZOL.CONTINUI SI RADIERE IN ATEL.CENT.PC 52 D=10- 16 MM</t>
  </si>
  <si>
    <t>CC01C1</t>
  </si>
  <si>
    <t>MONTARE ARMATURI DIN OTEL BETON IN FUNDATII CONTI NUE,PLACI DE RADIERE,CU DIST DIN MASE PLASTICE</t>
  </si>
  <si>
    <t>STRAT DE REPART.DIN BALAST SUB PRIZMA DE BALAST.COMPACT.CU PLACA VIBR.DE 0,7T CU MOT.ARD.INT.&lt;10</t>
  </si>
  <si>
    <t>IZK03C1</t>
  </si>
  <si>
    <t>ECRANE DIN FOI DE POLIETILENA</t>
  </si>
  <si>
    <t>TURNARE BETON SIMPLU IN STRATURI DE 3-20CM GROSIME LA CONSTRUCTII CU H&lt;35M</t>
  </si>
  <si>
    <t>IZF01A1</t>
  </si>
  <si>
    <t>AMORSAREA SUPR.PT.APLIC.STRAT DIF.VAPORI CU BITUM TAIAT IN 2 STRATURI SUPRAF.ORIZONT.SI VERT.</t>
  </si>
  <si>
    <t>6101456</t>
  </si>
  <si>
    <t>@AMORSA BITUMINOASA MATIZOL</t>
  </si>
  <si>
    <t>IZF04D1</t>
  </si>
  <si>
    <t>STRAT HIDROIZOLANT CALD CU IMPISLIT FIBRA STICL BITUM LIP CU MASTIC BIT TIP..SUPR ORIZ INCL &lt; 40</t>
  </si>
  <si>
    <t>2602062</t>
  </si>
  <si>
    <t>@MEMBR HIDR PE TES FIBRE STICLA ELASTOVILL E-G 4 S/K</t>
  </si>
  <si>
    <t>CD05D1</t>
  </si>
  <si>
    <t>ZIDARIE DIN CARAMIDA TIP GVP LA CONSTR.H&lt;35M, FORMAT 290X240X188MM,CAL.A</t>
  </si>
  <si>
    <t>2101171</t>
  </si>
  <si>
    <t>MORTAR DE ZIDARIE M 50 S 1030</t>
  </si>
  <si>
    <t>CB04B1</t>
  </si>
  <si>
    <t>COFRAJE DIN PANOURI REFOLOSIBILE DIN SCINDURI LA CONSTRUCTII CU H&lt;20M LA STILPI SI CADRE</t>
  </si>
  <si>
    <t>CZ0302A1</t>
  </si>
  <si>
    <t>CZ0302E1</t>
  </si>
  <si>
    <t>CONFECT ARMAT PT PERETI GRINZI STILPI DIAFRAGME LA CONST OBIS IN ATELIERE CENTRALIZATE OB 37 D=6-8</t>
  </si>
  <si>
    <t xml:space="preserve">CONFECT ARMAT PT PERETI GRINZI STILPI DIAFRAGME LA CONST OBIS IN ATELIERE CENTRALIZATEPC 52 D=10-16 </t>
  </si>
  <si>
    <t>CC02C1</t>
  </si>
  <si>
    <t>MONTARE ARMAT LA CONSTR H&lt;35M DIN BARE IN GRINZI SI STILPI D&lt;18MM PLACI D&lt;10MM CU DIST DIN PLAS</t>
  </si>
  <si>
    <t>USI DIN PROFILE PVC INTR-UN CANAT</t>
  </si>
  <si>
    <t>FEREASTRA DIN PROFILE PVC IN 2 CANATE</t>
  </si>
  <si>
    <t xml:space="preserve">FERESTRE DIN MASE PLASTICE CU UNUL SAU MAI MULTE CANATURI,SUPRAFATA TOC &lt; 2,50 MP,LA CONSTRUCTII CU H&lt;= 35M </t>
  </si>
  <si>
    <t>CK23B#</t>
  </si>
  <si>
    <t>CE17B1</t>
  </si>
  <si>
    <t>SARPANTA DIN LEMN EXECUTATA PE SCAUNE LA INVELITORI GRELE</t>
  </si>
  <si>
    <t>2908749</t>
  </si>
  <si>
    <t>GRINZI RASINOASE CU 4 FETE PLANE GROSIME =10/12-35/35 LUNGIME=4-6M</t>
  </si>
  <si>
    <t>RPCXH05B</t>
  </si>
  <si>
    <t xml:space="preserve">PLANSEU DIN GRINZI RASINOASE CU DESC.&lt;4M.PODINA DIN SCINDURA RASINOASE </t>
  </si>
  <si>
    <t>CO24B1</t>
  </si>
  <si>
    <t>3270272</t>
  </si>
  <si>
    <t>PLACA OSB 3 - 18 MM</t>
  </si>
  <si>
    <t>INVELITORI DIN TIGLA SOLZI DIN ARGILA ASEZATE DUBLU</t>
  </si>
  <si>
    <t>CE02B1</t>
  </si>
  <si>
    <t>CF01A1</t>
  </si>
  <si>
    <t>TENCUIELI INTERIOARE,DRISCUITE,LA STILPI,PERETI EXECUTATE MANUAL PE ZIDARIE,DE 2CM GROSIME</t>
  </si>
  <si>
    <t>2101196</t>
  </si>
  <si>
    <t>MORTAR TENCUIALA M50</t>
  </si>
  <si>
    <t>CF06B1</t>
  </si>
  <si>
    <t xml:space="preserve">TENCUIELI EXTERIOARE OBISNUITE,DRISCUITE PE ZIDURI,IN GROSIME MEDIE DE 2,5CM </t>
  </si>
  <si>
    <t>CF10C1</t>
  </si>
  <si>
    <t>GLET DE IPSOS APLICAT LA TENCUIELI INTERIOARE DRISCUITE</t>
  </si>
  <si>
    <t>CN04A1</t>
  </si>
  <si>
    <t xml:space="preserve">VOPSITORII LA INTERIOR SI EXTERIOR EXECUT MANUAL CU VINAROM PE TENCUIELI DRISCUITE </t>
  </si>
  <si>
    <t>3270233</t>
  </si>
  <si>
    <t>VOPSEA LAVABILA</t>
  </si>
  <si>
    <t>CF24A1</t>
  </si>
  <si>
    <t>PLAFON FIX RIGIPS CU STRUCTURA METALICA PLACI RF 2X12,5</t>
  </si>
  <si>
    <t>TRI1AA01C2</t>
  </si>
  <si>
    <t>INCARCAREA MATERIALELOR,GRUPA A-GRELE SI MARUNTE,PRIN ARUNCARE RAMPA SAU TEREN-AUTO CATEG.2</t>
  </si>
  <si>
    <t>TRA01A03P</t>
  </si>
  <si>
    <t>TRANSPORTUL RUTIER AL PAMINTULUI SAU MOLOZULUI CU AUTOBASCULANTA DIST.= 3 KM</t>
  </si>
  <si>
    <t>TRA01A30</t>
  </si>
  <si>
    <t>TRANSPORTUL RUTIER AL MATERIALELOR,SEMIFABRICATELOR CU AUTOBASCULANTA PE DIST.= 30 KM.</t>
  </si>
  <si>
    <t>TRI1AA08F1</t>
  </si>
  <si>
    <t>DESCARCAREA MATERIALELOR,GRUPA A-GRELE SI MARUNTE PRIN TRANS.PINA LA 10M AUTO-RAMPA,TEREN CATEG.</t>
  </si>
  <si>
    <t>TRA06A30</t>
  </si>
  <si>
    <t>TRB01B11</t>
  </si>
  <si>
    <t>TRANSPORTUL MATERIALELOR CU ROABA PE PNEURI INC ARUNCARE DESC ARUNCARE GRUPA 1-3 DISTANTA 10M</t>
  </si>
  <si>
    <t>TRANSPORTUL RUTIER AL BETONULUI-MORTARULUI CU AUTOBETONIERA DE 5,5 MC DIST.=30 KM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</si>
  <si>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</si>
  <si>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</si>
  <si>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</si>
  <si>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</si>
  <si>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</si>
  <si>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</si>
  <si>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</si>
  <si>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</si>
  <si>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</si>
  <si>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</si>
  <si>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</si>
  <si>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</si>
  <si>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</si>
  <si>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</si>
  <si>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</si>
  <si>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</si>
  <si>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</si>
  <si>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</si>
  <si>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</si>
  <si>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</si>
  <si>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</si>
  <si>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</si>
  <si>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</si>
  <si>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</si>
  <si>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</si>
  <si>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</si>
  <si>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CAPTUSELI LA PERETII MAGAZIILOR,DIN PLACI OSB</t>
  </si>
  <si>
    <t>Obiectivul: REPARATII LOCUINTA SOCIALA GHILAD</t>
  </si>
  <si>
    <t>CAS</t>
  </si>
  <si>
    <t>SOMAJ</t>
  </si>
  <si>
    <t>RPCXG05</t>
  </si>
  <si>
    <t>CONSOLIDAREA ZIDURILOR PORTANTE PRIN CAMASUIRE CU PLASE SUDATE STM D=4MM.MORTAR CIMENT M-100</t>
  </si>
  <si>
    <t>RPCXG06B</t>
  </si>
  <si>
    <t>DEMOLAREA PERETILOR DIN PAIANTA STUFIT STABILIT SAU SIMILARE</t>
  </si>
  <si>
    <t>RPCH08B1</t>
  </si>
  <si>
    <t>REPARATII LA ELEMENTE DE SARPANTA DETERIORATE PRIN SUSTINERE COAME SI PANE</t>
  </si>
  <si>
    <t>CE13C1</t>
  </si>
  <si>
    <t>JGHEABURI TABLA ZINCATA 0,5MM GROS SEMIROTUNDE D=15CM UZINATE</t>
  </si>
  <si>
    <t>M</t>
  </si>
  <si>
    <t>CE14C1</t>
  </si>
  <si>
    <t>CE19A1</t>
  </si>
  <si>
    <t>PAZII LA STREASINA SAU FRONTOANE DIN SCINDURI GELUITE SIMPLU</t>
  </si>
  <si>
    <t>BURLANE TABLA ZINCATA 0,5MM ROTUNDE D=10 CM UZINATE</t>
  </si>
  <si>
    <t>2903830</t>
  </si>
  <si>
    <t>SCANDURA RASINOASE LUNGA TIVITA CLASA C GR=24MM L=3,00M S 942</t>
  </si>
  <si>
    <t>3270765</t>
  </si>
  <si>
    <t>PLASA SUDATA 6X100X100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</si>
</sst>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"/>
  </numFmts>
  <fonts count="23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name val="Arial"/>
      <family val="2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4">
    <xf numFmtId="0" fontId="0" fillId="0" borderId="0" xfId="0"/>
    <xf numFmtId="0" fontId="0" fillId="0" borderId="0" xfId="0" applyFont="1" applyProtection="1">
      <protection locked="0"/>
    </xf>
    <xf numFmtId="0" fontId="0" fillId="0" borderId="0" xfId="0" applyFont="1" applyAlignment="1" applyProtection="1">
      <alignment wrapText="1"/>
      <protection locked="0"/>
    </xf>
    <xf numFmtId="0" fontId="0" fillId="0" borderId="0" xfId="0" applyFont="1" applyAlignment="1" applyProtection="1">
      <alignment horizontal="center"/>
      <protection locked="0"/>
    </xf>
    <xf numFmtId="2" fontId="0" fillId="0" borderId="0" xfId="0" applyNumberFormat="1" applyFont="1" applyAlignment="1" applyProtection="1">
      <alignment horizontal="right"/>
      <protection locked="0"/>
    </xf>
    <xf numFmtId="164" fontId="0" fillId="0" borderId="0" xfId="0" applyNumberFormat="1" applyFont="1" applyAlignment="1" applyProtection="1">
      <alignment horizontal="right"/>
      <protection locked="0"/>
    </xf>
    <xf numFmtId="0" fontId="0" fillId="0" borderId="0" xfId="0" applyFont="1" applyAlignment="1" applyProtection="1">
      <alignment horizontal="right"/>
      <protection locked="0"/>
    </xf>
    <xf numFmtId="0" fontId="19" fillId="0" borderId="0" xfId="0" applyFont="1" applyAlignment="1" applyProtection="1">
      <alignment horizontal="right"/>
      <protection locked="0"/>
    </xf>
    <xf numFmtId="2" fontId="19" fillId="0" borderId="0" xfId="0" applyNumberFormat="1" applyFont="1" applyAlignment="1" applyProtection="1">
      <alignment horizontal="left"/>
      <protection locked="0"/>
    </xf>
    <xf numFmtId="164" fontId="19" fillId="0" borderId="0" xfId="0" applyNumberFormat="1" applyFont="1" applyAlignment="1" applyProtection="1">
      <alignment horizontal="left" wrapText="1"/>
      <protection locked="0"/>
    </xf>
    <xf numFmtId="164" fontId="18" fillId="0" borderId="0" xfId="0" applyNumberFormat="1" applyFont="1" applyAlignment="1" applyProtection="1">
      <alignment horizontal="left"/>
      <protection locked="0"/>
    </xf>
    <xf numFmtId="0" fontId="0" fillId="0" borderId="0" xfId="0" applyNumberFormat="1" applyFont="1" applyFill="1" applyBorder="1" applyAlignment="1" applyProtection="1"/>
    <xf numFmtId="0" fontId="0" fillId="0" borderId="0" xfId="0" applyFont="1" applyFill="1" applyBorder="1" applyProtection="1">
      <protection locked="0"/>
    </xf>
    <xf numFmtId="49" fontId="18" fillId="0" borderId="13" xfId="0" applyNumberFormat="1" applyFont="1" applyFill="1" applyBorder="1" applyAlignment="1" applyProtection="1">
      <alignment horizontal="center"/>
      <protection locked="0"/>
    </xf>
    <xf numFmtId="49" fontId="18" fillId="0" borderId="15" xfId="0" applyNumberFormat="1" applyFont="1" applyFill="1" applyBorder="1" applyAlignment="1" applyProtection="1">
      <alignment horizontal="center"/>
      <protection locked="0"/>
    </xf>
    <xf numFmtId="49" fontId="18" fillId="0" borderId="15" xfId="0" applyNumberFormat="1" applyFont="1" applyFill="1" applyBorder="1" applyAlignment="1" applyProtection="1">
      <alignment horizontal="center" wrapText="1"/>
      <protection locked="0"/>
    </xf>
    <xf numFmtId="49" fontId="18" fillId="0" borderId="14" xfId="0" applyNumberFormat="1" applyFont="1" applyFill="1" applyBorder="1" applyAlignment="1" applyProtection="1">
      <alignment horizontal="center"/>
      <protection locked="0"/>
    </xf>
    <xf numFmtId="0" fontId="0" fillId="0" borderId="0" xfId="0" applyFont="1" applyAlignment="1" applyProtection="1">
      <alignment vertical="top"/>
      <protection locked="0"/>
    </xf>
    <xf numFmtId="0" fontId="0" fillId="0" borderId="0" xfId="0" applyNumberFormat="1" applyFont="1" applyAlignment="1" applyProtection="1">
      <alignment wrapText="1"/>
      <protection locked="0"/>
    </xf>
    <xf numFmtId="49" fontId="20" fillId="0" borderId="16" xfId="0" applyNumberFormat="1" applyFont="1" applyBorder="1" applyAlignment="1" applyProtection="1">
      <alignment horizontal="left" vertical="top"/>
      <protection locked="0"/>
    </xf>
    <xf numFmtId="49" fontId="20" fillId="0" borderId="18" xfId="0" applyNumberFormat="1" applyFont="1" applyBorder="1" applyAlignment="1" applyProtection="1">
      <alignment horizontal="left" vertical="top"/>
      <protection locked="0"/>
    </xf>
    <xf numFmtId="49" fontId="20" fillId="0" borderId="18" xfId="0" applyNumberFormat="1" applyFont="1" applyBorder="1" applyAlignment="1" applyProtection="1">
      <alignment vertical="top" wrapText="1"/>
      <protection locked="0"/>
    </xf>
    <xf numFmtId="164" fontId="20" fillId="0" borderId="18" xfId="0" applyNumberFormat="1" applyFont="1" applyBorder="1" applyAlignment="1" applyProtection="1">
      <alignment horizontal="right" vertical="top"/>
      <protection locked="0"/>
    </xf>
    <xf numFmtId="49" fontId="20" fillId="0" borderId="18" xfId="0" applyNumberFormat="1" applyFont="1" applyBorder="1" applyAlignment="1" applyProtection="1">
      <alignment horizontal="center" vertical="top"/>
      <protection locked="0"/>
    </xf>
    <xf numFmtId="2" fontId="20" fillId="0" borderId="18" xfId="0" applyNumberFormat="1" applyFont="1" applyBorder="1" applyAlignment="1" applyProtection="1">
      <alignment horizontal="right" vertical="top"/>
      <protection locked="0"/>
    </xf>
    <xf numFmtId="2" fontId="20" fillId="0" borderId="19" xfId="0" applyNumberFormat="1" applyFont="1" applyBorder="1" applyAlignment="1" applyProtection="1">
      <alignment horizontal="right" vertical="top"/>
      <protection locked="0"/>
    </xf>
    <xf numFmtId="0" fontId="20" fillId="0" borderId="0" xfId="0" applyFont="1" applyAlignment="1" applyProtection="1">
      <alignment vertical="top"/>
      <protection locked="0"/>
    </xf>
    <xf numFmtId="49" fontId="20" fillId="0" borderId="0" xfId="0" applyNumberFormat="1" applyFont="1" applyBorder="1" applyAlignment="1" applyProtection="1">
      <alignment horizontal="left" vertical="top"/>
      <protection locked="0"/>
    </xf>
    <xf numFmtId="0" fontId="21" fillId="0" borderId="0" xfId="0" applyFont="1" applyBorder="1" applyAlignment="1" applyProtection="1">
      <alignment horizontal="center" wrapText="1"/>
      <protection locked="0"/>
    </xf>
    <xf numFmtId="2" fontId="21" fillId="0" borderId="0" xfId="0" applyNumberFormat="1" applyFont="1" applyBorder="1" applyAlignment="1" applyProtection="1">
      <alignment horizontal="right" vertical="center"/>
      <protection locked="0"/>
    </xf>
    <xf numFmtId="0" fontId="20" fillId="0" borderId="0" xfId="0" applyFont="1" applyProtection="1">
      <protection locked="0"/>
    </xf>
    <xf numFmtId="0" fontId="21" fillId="0" borderId="0" xfId="0" applyFont="1" applyAlignment="1" applyProtection="1">
      <alignment wrapText="1"/>
      <protection locked="0"/>
    </xf>
    <xf numFmtId="0" fontId="20" fillId="0" borderId="0" xfId="0" applyFont="1" applyAlignment="1" applyProtection="1">
      <alignment horizontal="center"/>
      <protection locked="0"/>
    </xf>
    <xf numFmtId="2" fontId="20" fillId="0" borderId="0" xfId="0" applyNumberFormat="1" applyFont="1" applyAlignment="1" applyProtection="1">
      <alignment horizontal="center"/>
      <protection locked="0"/>
    </xf>
    <xf numFmtId="2" fontId="20" fillId="0" borderId="0" xfId="0" applyNumberFormat="1" applyFont="1" applyAlignment="1" applyProtection="1">
      <alignment horizontal="right"/>
      <protection locked="0"/>
    </xf>
    <xf numFmtId="164" fontId="20" fillId="0" borderId="0" xfId="0" applyNumberFormat="1" applyFont="1" applyAlignment="1" applyProtection="1">
      <alignment horizontal="right"/>
      <protection locked="0"/>
    </xf>
    <xf numFmtId="0" fontId="20" fillId="0" borderId="0" xfId="0" applyFont="1" applyAlignment="1" applyProtection="1">
      <alignment horizontal="right"/>
      <protection locked="0"/>
    </xf>
    <xf numFmtId="0" fontId="20" fillId="0" borderId="0" xfId="0" applyFont="1" applyAlignment="1" applyProtection="1">
      <alignment horizontal="left" wrapText="1"/>
      <protection locked="0"/>
    </xf>
    <xf numFmtId="2" fontId="20" fillId="0" borderId="0" xfId="0" applyNumberFormat="1" applyFont="1" applyBorder="1" applyAlignment="1" applyProtection="1">
      <alignment horizontal="right" vertical="top"/>
      <protection locked="0"/>
    </xf>
    <xf numFmtId="2" fontId="20" fillId="0" borderId="18" xfId="0" applyNumberFormat="1" applyFont="1" applyBorder="1" applyAlignment="1" applyProtection="1">
      <alignment horizontal="left" wrapText="1"/>
      <protection locked="0"/>
    </xf>
    <xf numFmtId="2" fontId="21" fillId="0" borderId="0" xfId="0" applyNumberFormat="1" applyFont="1" applyAlignment="1" applyProtection="1">
      <alignment horizontal="left" wrapText="1"/>
      <protection locked="0"/>
    </xf>
    <xf numFmtId="2" fontId="21" fillId="0" borderId="0" xfId="0" applyNumberFormat="1" applyFont="1" applyBorder="1" applyAlignment="1" applyProtection="1">
      <alignment horizontal="right" vertical="top"/>
      <protection locked="0"/>
    </xf>
    <xf numFmtId="0" fontId="20" fillId="0" borderId="0" xfId="0" applyFont="1" applyAlignment="1" applyProtection="1">
      <alignment wrapText="1"/>
      <protection locked="0"/>
    </xf>
    <xf numFmtId="0" fontId="20" fillId="0" borderId="0" xfId="0" applyFont="1" applyBorder="1" applyAlignment="1" applyProtection="1">
      <alignment wrapText="1"/>
      <protection locked="0"/>
    </xf>
    <xf numFmtId="165" fontId="20" fillId="0" borderId="0" xfId="0" applyNumberFormat="1" applyFont="1" applyBorder="1" applyAlignment="1" applyProtection="1">
      <alignment horizontal="right" vertical="top"/>
      <protection locked="0"/>
    </xf>
    <xf numFmtId="0" fontId="20" fillId="0" borderId="0" xfId="0" applyFont="1" applyAlignment="1" applyProtection="1">
      <protection locked="0"/>
    </xf>
    <xf numFmtId="49" fontId="20" fillId="0" borderId="0" xfId="0" applyNumberFormat="1" applyFont="1" applyProtection="1">
      <protection locked="0"/>
    </xf>
    <xf numFmtId="49" fontId="20" fillId="0" borderId="0" xfId="0" applyNumberFormat="1" applyFont="1" applyBorder="1" applyAlignment="1" applyProtection="1">
      <alignment wrapText="1"/>
      <protection locked="0"/>
    </xf>
    <xf numFmtId="0" fontId="21" fillId="0" borderId="10" xfId="0" applyFont="1" applyBorder="1" applyAlignment="1" applyProtection="1">
      <alignment horizontal="center" vertical="top" wrapText="1"/>
      <protection locked="0"/>
    </xf>
    <xf numFmtId="0" fontId="21" fillId="0" borderId="11" xfId="0" applyFont="1" applyBorder="1" applyAlignment="1" applyProtection="1">
      <alignment horizontal="center" vertical="top" wrapText="1"/>
      <protection locked="0"/>
    </xf>
    <xf numFmtId="2" fontId="21" fillId="0" borderId="11" xfId="0" applyNumberFormat="1" applyFont="1" applyBorder="1" applyAlignment="1" applyProtection="1">
      <alignment horizontal="center" vertical="top" wrapText="1"/>
      <protection locked="0"/>
    </xf>
    <xf numFmtId="0" fontId="21" fillId="0" borderId="16" xfId="0" applyFont="1" applyBorder="1" applyAlignment="1" applyProtection="1">
      <alignment horizontal="center" vertical="center" wrapText="1"/>
      <protection locked="0"/>
    </xf>
    <xf numFmtId="49" fontId="21" fillId="0" borderId="16" xfId="0" applyNumberFormat="1" applyFont="1" applyBorder="1" applyAlignment="1" applyProtection="1">
      <alignment horizontal="center" vertical="center" wrapText="1"/>
      <protection locked="0"/>
    </xf>
    <xf numFmtId="0" fontId="21" fillId="0" borderId="17" xfId="0" applyFont="1" applyBorder="1" applyAlignment="1" applyProtection="1">
      <alignment horizontal="center" vertical="center" wrapText="1"/>
      <protection locked="0"/>
    </xf>
    <xf numFmtId="2" fontId="21" fillId="0" borderId="12" xfId="0" applyNumberFormat="1" applyFont="1" applyBorder="1" applyAlignment="1" applyProtection="1">
      <alignment horizontal="center" vertical="top" wrapText="1"/>
      <protection locked="0"/>
    </xf>
    <xf numFmtId="0" fontId="21" fillId="0" borderId="17" xfId="0" applyFont="1" applyBorder="1" applyAlignment="1" applyProtection="1">
      <alignment horizontal="center" vertical="top" wrapText="1"/>
      <protection locked="0"/>
    </xf>
    <xf numFmtId="49" fontId="21" fillId="33" borderId="12" xfId="0" applyNumberFormat="1" applyFont="1" applyFill="1" applyBorder="1" applyAlignment="1" applyProtection="1">
      <alignment horizontal="center"/>
      <protection locked="0"/>
    </xf>
    <xf numFmtId="49" fontId="21" fillId="33" borderId="12" xfId="0" applyNumberFormat="1" applyFont="1" applyFill="1" applyBorder="1" applyAlignment="1" applyProtection="1">
      <alignment horizontal="center" wrapText="1"/>
      <protection locked="0"/>
    </xf>
    <xf numFmtId="49" fontId="22" fillId="0" borderId="0" xfId="0" applyNumberFormat="1" applyFont="1" applyBorder="1" applyAlignment="1" applyProtection="1">
      <alignment wrapText="1"/>
      <protection locked="0"/>
    </xf>
    <xf numFmtId="2" fontId="22" fillId="0" borderId="0" xfId="0" applyNumberFormat="1" applyFont="1" applyBorder="1" applyAlignment="1" applyProtection="1">
      <alignment horizontal="right" vertical="top"/>
      <protection locked="0"/>
    </xf>
    <xf numFmtId="0" fontId="22" fillId="0" borderId="0" xfId="0" applyFont="1" applyAlignment="1" applyProtection="1">
      <alignment wrapText="1"/>
      <protection locked="0"/>
    </xf>
    <xf numFmtId="2" fontId="20" fillId="0" borderId="20" xfId="0" applyNumberFormat="1" applyFont="1" applyBorder="1" applyAlignment="1" applyProtection="1">
      <alignment horizontal="right" vertical="top"/>
      <protection locked="0"/>
    </xf>
    <xf numFmtId="49" fontId="20" fillId="0" borderId="20" xfId="0" applyNumberFormat="1" applyFont="1" applyBorder="1" applyAlignment="1" applyProtection="1">
      <alignment horizontal="left" vertical="top"/>
      <protection locked="0"/>
    </xf>
    <xf numFmtId="49" fontId="20" fillId="0" borderId="20" xfId="0" applyNumberFormat="1" applyFont="1" applyBorder="1" applyAlignment="1" applyProtection="1">
      <alignment vertical="top" wrapText="1"/>
      <protection locked="0"/>
    </xf>
    <xf numFmtId="164" fontId="20" fillId="0" borderId="20" xfId="0" applyNumberFormat="1" applyFont="1" applyBorder="1" applyAlignment="1" applyProtection="1">
      <alignment horizontal="right" vertical="top"/>
      <protection locked="0"/>
    </xf>
    <xf numFmtId="49" fontId="20" fillId="0" borderId="20" xfId="0" applyNumberFormat="1" applyFont="1" applyBorder="1" applyAlignment="1" applyProtection="1">
      <alignment horizontal="center" vertical="top"/>
      <protection locked="0"/>
    </xf>
    <xf numFmtId="0" fontId="21" fillId="0" borderId="14" xfId="0" applyFont="1" applyBorder="1" applyAlignment="1" applyProtection="1">
      <alignment horizontal="center" vertical="top" wrapText="1"/>
      <protection locked="0"/>
    </xf>
    <xf numFmtId="2" fontId="21" fillId="0" borderId="0" xfId="0" applyNumberFormat="1" applyFont="1" applyBorder="1" applyAlignment="1" applyProtection="1">
      <alignment horizontal="left"/>
      <protection locked="0"/>
    </xf>
    <xf numFmtId="0" fontId="21" fillId="0" borderId="13" xfId="0" applyFont="1" applyBorder="1" applyAlignment="1" applyProtection="1">
      <alignment horizontal="center" vertical="top" wrapText="1"/>
      <protection locked="0"/>
    </xf>
    <xf numFmtId="0" fontId="21" fillId="0" borderId="15" xfId="0" applyFont="1" applyBorder="1" applyAlignment="1" applyProtection="1">
      <alignment horizontal="center" vertical="top" wrapText="1"/>
      <protection locked="0"/>
    </xf>
    <xf numFmtId="0" fontId="21" fillId="0" borderId="14" xfId="0" applyFont="1" applyBorder="1" applyAlignment="1" applyProtection="1">
      <alignment horizontal="center" vertical="top" wrapText="1"/>
      <protection locked="0"/>
    </xf>
    <xf numFmtId="2" fontId="21" fillId="0" borderId="13" xfId="0" applyNumberFormat="1" applyFont="1" applyBorder="1" applyAlignment="1" applyProtection="1">
      <alignment horizontal="center" vertical="top" wrapText="1"/>
      <protection locked="0"/>
    </xf>
    <xf numFmtId="2" fontId="21" fillId="0" borderId="15" xfId="0" applyNumberFormat="1" applyFont="1" applyBorder="1" applyAlignment="1" applyProtection="1">
      <alignment horizontal="center" vertical="top" wrapText="1"/>
      <protection locked="0"/>
    </xf>
    <xf numFmtId="2" fontId="21" fillId="0" borderId="14" xfId="0" applyNumberFormat="1" applyFont="1" applyBorder="1" applyAlignment="1" applyProtection="1">
      <alignment horizontal="center" vertical="top" wrapText="1"/>
      <protection locked="0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7"/>
  <sheetViews>
    <sheetView tabSelected="1" topLeftCell="A2" workbookViewId="0">
      <selection activeCell="I24" sqref="I24"/>
    </sheetView>
  </sheetViews>
  <sheetFormatPr defaultColWidth="9.28515625" defaultRowHeight="12.95" customHeight="1" x14ac:dyDescent="0.2"/>
  <cols>
    <col min="1" max="1" width="4" style="1" bestFit="1" customWidth="1"/>
    <col min="2" max="2" width="11" style="1" bestFit="1" customWidth="1"/>
    <col min="3" max="3" width="66.28515625" style="2" customWidth="1"/>
    <col min="4" max="4" width="9.28515625" style="1" bestFit="1" customWidth="1"/>
    <col min="5" max="5" width="5.5703125" style="1" bestFit="1" customWidth="1"/>
    <col min="6" max="6" width="8.42578125" style="3" bestFit="1" customWidth="1"/>
    <col min="7" max="7" width="9.140625" style="3" bestFit="1" customWidth="1"/>
    <col min="8" max="8" width="5" style="3" bestFit="1" customWidth="1"/>
    <col min="9" max="9" width="9" style="4" bestFit="1" customWidth="1"/>
    <col min="10" max="12" width="12.5703125" style="4" bestFit="1" customWidth="1"/>
    <col min="13" max="13" width="12.5703125" style="5" bestFit="1" customWidth="1"/>
    <col min="14" max="14" width="8.5703125" style="6" bestFit="1" customWidth="1"/>
    <col min="15" max="256" width="11.5703125" style="1" customWidth="1"/>
    <col min="257" max="16384" width="9.28515625" style="1"/>
  </cols>
  <sheetData>
    <row r="1" spans="1:15" ht="13.5" customHeight="1" x14ac:dyDescent="0.2">
      <c r="N1" s="7"/>
    </row>
    <row r="2" spans="1:15" ht="15.75" customHeight="1" x14ac:dyDescent="0.2">
      <c r="A2" s="67" t="s">
        <v>215</v>
      </c>
      <c r="B2" s="67"/>
      <c r="C2" s="67"/>
      <c r="D2" s="67"/>
      <c r="E2" s="67"/>
      <c r="F2" s="67"/>
      <c r="G2" s="67"/>
      <c r="H2" s="67"/>
    </row>
    <row r="3" spans="1:15" ht="15.75" customHeight="1" x14ac:dyDescent="0.2">
      <c r="A3" s="67" t="s">
        <v>90</v>
      </c>
      <c r="B3" s="67"/>
      <c r="C3" s="67"/>
      <c r="D3" s="67"/>
      <c r="E3" s="67"/>
      <c r="F3" s="67"/>
      <c r="G3" s="67"/>
      <c r="H3" s="67"/>
    </row>
    <row r="4" spans="1:15" ht="15.75" customHeight="1" x14ac:dyDescent="0.2">
      <c r="A4" s="67" t="s">
        <v>91</v>
      </c>
      <c r="B4" s="67"/>
      <c r="C4" s="67"/>
      <c r="D4" s="67"/>
      <c r="E4" s="67"/>
      <c r="F4" s="67"/>
      <c r="G4" s="67"/>
      <c r="H4" s="67"/>
    </row>
    <row r="5" spans="1:15" ht="13.5" customHeight="1" x14ac:dyDescent="0.2">
      <c r="A5" s="8"/>
      <c r="B5" s="8"/>
      <c r="C5" s="9"/>
      <c r="D5" s="10"/>
      <c r="E5" s="10"/>
      <c r="M5" s="11"/>
    </row>
    <row r="6" spans="1:15" ht="25.5" customHeight="1" x14ac:dyDescent="0.2">
      <c r="A6" s="48" t="s">
        <v>0</v>
      </c>
      <c r="B6" s="48" t="s">
        <v>1</v>
      </c>
      <c r="C6" s="48" t="s">
        <v>2</v>
      </c>
      <c r="D6" s="48" t="s">
        <v>3</v>
      </c>
      <c r="E6" s="49" t="s">
        <v>4</v>
      </c>
      <c r="F6" s="68" t="s">
        <v>5</v>
      </c>
      <c r="G6" s="69"/>
      <c r="H6" s="69"/>
      <c r="I6" s="70"/>
      <c r="J6" s="71" t="s">
        <v>6</v>
      </c>
      <c r="K6" s="72"/>
      <c r="L6" s="72"/>
      <c r="M6" s="73"/>
      <c r="N6" s="50" t="s">
        <v>7</v>
      </c>
    </row>
    <row r="7" spans="1:15" ht="25.5" customHeight="1" x14ac:dyDescent="0.2">
      <c r="A7" s="51"/>
      <c r="B7" s="51"/>
      <c r="C7" s="51" t="s">
        <v>8</v>
      </c>
      <c r="D7" s="52"/>
      <c r="E7" s="53"/>
      <c r="F7" s="66" t="s">
        <v>9</v>
      </c>
      <c r="G7" s="66" t="s">
        <v>10</v>
      </c>
      <c r="H7" s="66" t="s">
        <v>11</v>
      </c>
      <c r="I7" s="54" t="s">
        <v>12</v>
      </c>
      <c r="J7" s="54" t="s">
        <v>13</v>
      </c>
      <c r="K7" s="54" t="s">
        <v>14</v>
      </c>
      <c r="L7" s="54" t="s">
        <v>15</v>
      </c>
      <c r="M7" s="54" t="s">
        <v>16</v>
      </c>
      <c r="N7" s="55" t="s">
        <v>17</v>
      </c>
    </row>
    <row r="8" spans="1:15" ht="13.5" customHeight="1" x14ac:dyDescent="0.2">
      <c r="A8" s="56" t="s">
        <v>18</v>
      </c>
      <c r="B8" s="56" t="s">
        <v>19</v>
      </c>
      <c r="C8" s="57" t="s">
        <v>20</v>
      </c>
      <c r="D8" s="56" t="s">
        <v>21</v>
      </c>
      <c r="E8" s="56" t="s">
        <v>22</v>
      </c>
      <c r="F8" s="56" t="s">
        <v>23</v>
      </c>
      <c r="G8" s="56" t="s">
        <v>24</v>
      </c>
      <c r="H8" s="56" t="s">
        <v>25</v>
      </c>
      <c r="I8" s="56" t="s">
        <v>26</v>
      </c>
      <c r="J8" s="56" t="s">
        <v>27</v>
      </c>
      <c r="K8" s="56" t="s">
        <v>28</v>
      </c>
      <c r="L8" s="56" t="s">
        <v>29</v>
      </c>
      <c r="M8" s="56" t="s">
        <v>30</v>
      </c>
      <c r="N8" s="56" t="s">
        <v>31</v>
      </c>
    </row>
    <row r="9" spans="1:15" s="12" customFormat="1" ht="13.5" customHeight="1" x14ac:dyDescent="0.2">
      <c r="A9" s="13"/>
      <c r="B9" s="14"/>
      <c r="C9" s="15"/>
      <c r="D9" s="14"/>
      <c r="E9" s="14"/>
      <c r="F9" s="14"/>
      <c r="G9" s="14"/>
      <c r="H9" s="14"/>
      <c r="I9" s="14"/>
      <c r="J9" s="14"/>
      <c r="K9" s="14"/>
      <c r="L9" s="14"/>
      <c r="M9" s="14"/>
      <c r="N9" s="16"/>
    </row>
    <row r="10" spans="1:15" s="17" customFormat="1" ht="24" x14ac:dyDescent="0.2">
      <c r="A10" s="19" t="s">
        <v>32</v>
      </c>
      <c r="B10" s="20" t="s">
        <v>92</v>
      </c>
      <c r="C10" s="21" t="s">
        <v>93</v>
      </c>
      <c r="D10" s="22">
        <v>7</v>
      </c>
      <c r="E10" s="23" t="s">
        <v>36</v>
      </c>
      <c r="F10" s="24">
        <v>0</v>
      </c>
      <c r="G10" s="24">
        <v>49.3</v>
      </c>
      <c r="H10" s="24">
        <v>0</v>
      </c>
      <c r="I10" s="24">
        <v>0</v>
      </c>
      <c r="J10" s="24">
        <f>D10*F10</f>
        <v>0</v>
      </c>
      <c r="K10" s="24">
        <f>D10*G10</f>
        <v>345.09999999999997</v>
      </c>
      <c r="L10" s="24">
        <f>D10*H10</f>
        <v>0</v>
      </c>
      <c r="M10" s="24">
        <f>D10*I10</f>
        <v>0</v>
      </c>
      <c r="N10" s="25">
        <f>J10+K10+L10+M10</f>
        <v>345.09999999999997</v>
      </c>
      <c r="O10" s="26"/>
    </row>
    <row r="11" spans="1:15" s="17" customFormat="1" ht="24" x14ac:dyDescent="0.2">
      <c r="A11" s="19" t="s">
        <v>33</v>
      </c>
      <c r="B11" s="20" t="s">
        <v>94</v>
      </c>
      <c r="C11" s="21" t="s">
        <v>95</v>
      </c>
      <c r="D11" s="22">
        <v>6</v>
      </c>
      <c r="E11" s="23" t="s">
        <v>36</v>
      </c>
      <c r="F11" s="24">
        <v>0</v>
      </c>
      <c r="G11" s="24">
        <v>38.4</v>
      </c>
      <c r="H11" s="24">
        <v>0</v>
      </c>
      <c r="I11" s="24">
        <v>0</v>
      </c>
      <c r="J11" s="24">
        <f t="shared" ref="J11:J65" si="0">D11*F11</f>
        <v>0</v>
      </c>
      <c r="K11" s="24">
        <f t="shared" ref="K11:K65" si="1">D11*G11</f>
        <v>230.39999999999998</v>
      </c>
      <c r="L11" s="24">
        <f t="shared" ref="L11:L65" si="2">D11*H11</f>
        <v>0</v>
      </c>
      <c r="M11" s="24">
        <f t="shared" ref="M11:M65" si="3">D11*I11</f>
        <v>0</v>
      </c>
      <c r="N11" s="25">
        <f t="shared" ref="N11:N65" si="4">J11+K11+L11+M11</f>
        <v>230.39999999999998</v>
      </c>
      <c r="O11" s="26"/>
    </row>
    <row r="12" spans="1:15" s="17" customFormat="1" ht="24" x14ac:dyDescent="0.2">
      <c r="A12" s="19" t="s">
        <v>34</v>
      </c>
      <c r="B12" s="20" t="s">
        <v>96</v>
      </c>
      <c r="C12" s="21" t="s">
        <v>97</v>
      </c>
      <c r="D12" s="22">
        <v>48</v>
      </c>
      <c r="E12" s="23" t="s">
        <v>43</v>
      </c>
      <c r="F12" s="24">
        <v>0</v>
      </c>
      <c r="G12" s="24">
        <v>5.64</v>
      </c>
      <c r="H12" s="24">
        <v>0</v>
      </c>
      <c r="I12" s="24">
        <v>0</v>
      </c>
      <c r="J12" s="24">
        <f t="shared" si="0"/>
        <v>0</v>
      </c>
      <c r="K12" s="24">
        <f t="shared" si="1"/>
        <v>270.71999999999997</v>
      </c>
      <c r="L12" s="24">
        <f t="shared" si="2"/>
        <v>0</v>
      </c>
      <c r="M12" s="24">
        <f t="shared" si="3"/>
        <v>0</v>
      </c>
      <c r="N12" s="25">
        <f t="shared" si="4"/>
        <v>270.71999999999997</v>
      </c>
      <c r="O12" s="26"/>
    </row>
    <row r="13" spans="1:15" s="17" customFormat="1" ht="24" x14ac:dyDescent="0.2">
      <c r="A13" s="19" t="s">
        <v>37</v>
      </c>
      <c r="B13" s="20" t="s">
        <v>98</v>
      </c>
      <c r="C13" s="21" t="s">
        <v>99</v>
      </c>
      <c r="D13" s="22">
        <v>40</v>
      </c>
      <c r="E13" s="23" t="s">
        <v>43</v>
      </c>
      <c r="F13" s="24">
        <v>0</v>
      </c>
      <c r="G13" s="24">
        <v>9.6</v>
      </c>
      <c r="H13" s="24">
        <v>0</v>
      </c>
      <c r="I13" s="24">
        <v>0</v>
      </c>
      <c r="J13" s="24">
        <f t="shared" si="0"/>
        <v>0</v>
      </c>
      <c r="K13" s="24">
        <f t="shared" si="1"/>
        <v>384</v>
      </c>
      <c r="L13" s="24">
        <f t="shared" si="2"/>
        <v>0</v>
      </c>
      <c r="M13" s="24">
        <f t="shared" si="3"/>
        <v>0</v>
      </c>
      <c r="N13" s="25">
        <f t="shared" si="4"/>
        <v>384</v>
      </c>
      <c r="O13" s="26"/>
    </row>
    <row r="14" spans="1:15" s="17" customFormat="1" ht="24" x14ac:dyDescent="0.2">
      <c r="A14" s="19" t="s">
        <v>39</v>
      </c>
      <c r="B14" s="20" t="s">
        <v>100</v>
      </c>
      <c r="C14" s="21" t="s">
        <v>101</v>
      </c>
      <c r="D14" s="22">
        <v>40</v>
      </c>
      <c r="E14" s="23" t="s">
        <v>43</v>
      </c>
      <c r="F14" s="24">
        <v>0</v>
      </c>
      <c r="G14" s="24">
        <v>8.8000000000000007</v>
      </c>
      <c r="H14" s="24">
        <v>0</v>
      </c>
      <c r="I14" s="24">
        <v>0</v>
      </c>
      <c r="J14" s="24">
        <f t="shared" si="0"/>
        <v>0</v>
      </c>
      <c r="K14" s="24">
        <f t="shared" si="1"/>
        <v>352</v>
      </c>
      <c r="L14" s="24">
        <f t="shared" si="2"/>
        <v>0</v>
      </c>
      <c r="M14" s="24">
        <f t="shared" si="3"/>
        <v>0</v>
      </c>
      <c r="N14" s="25">
        <f t="shared" si="4"/>
        <v>352</v>
      </c>
      <c r="O14" s="26"/>
    </row>
    <row r="15" spans="1:15" s="17" customFormat="1" ht="12.75" x14ac:dyDescent="0.2">
      <c r="A15" s="19" t="s">
        <v>40</v>
      </c>
      <c r="B15" s="20" t="s">
        <v>220</v>
      </c>
      <c r="C15" s="21" t="s">
        <v>221</v>
      </c>
      <c r="D15" s="22">
        <v>26</v>
      </c>
      <c r="E15" s="23" t="s">
        <v>43</v>
      </c>
      <c r="F15" s="24">
        <v>0</v>
      </c>
      <c r="G15" s="24">
        <v>41.6</v>
      </c>
      <c r="H15" s="24">
        <v>0</v>
      </c>
      <c r="I15" s="24">
        <v>0</v>
      </c>
      <c r="J15" s="24">
        <f t="shared" si="0"/>
        <v>0</v>
      </c>
      <c r="K15" s="24">
        <f t="shared" si="1"/>
        <v>1081.6000000000001</v>
      </c>
      <c r="L15" s="24">
        <f t="shared" si="2"/>
        <v>0</v>
      </c>
      <c r="M15" s="24">
        <f t="shared" si="3"/>
        <v>0</v>
      </c>
      <c r="N15" s="25">
        <f t="shared" si="4"/>
        <v>1081.6000000000001</v>
      </c>
      <c r="O15" s="26"/>
    </row>
    <row r="16" spans="1:15" s="17" customFormat="1" ht="24" x14ac:dyDescent="0.2">
      <c r="A16" s="19" t="s">
        <v>44</v>
      </c>
      <c r="B16" s="20" t="s">
        <v>106</v>
      </c>
      <c r="C16" s="21" t="s">
        <v>107</v>
      </c>
      <c r="D16" s="22">
        <v>8.4</v>
      </c>
      <c r="E16" s="23" t="s">
        <v>43</v>
      </c>
      <c r="F16" s="24">
        <v>0</v>
      </c>
      <c r="G16" s="24">
        <v>6.25</v>
      </c>
      <c r="H16" s="24">
        <v>0</v>
      </c>
      <c r="I16" s="24">
        <v>0</v>
      </c>
      <c r="J16" s="24">
        <f t="shared" si="0"/>
        <v>0</v>
      </c>
      <c r="K16" s="24">
        <f t="shared" si="1"/>
        <v>52.5</v>
      </c>
      <c r="L16" s="24">
        <f t="shared" si="2"/>
        <v>0</v>
      </c>
      <c r="M16" s="24">
        <f t="shared" si="3"/>
        <v>0</v>
      </c>
      <c r="N16" s="25">
        <f t="shared" si="4"/>
        <v>52.5</v>
      </c>
      <c r="O16" s="26"/>
    </row>
    <row r="17" spans="1:15" s="17" customFormat="1" ht="12.75" x14ac:dyDescent="0.2">
      <c r="A17" s="19" t="s">
        <v>45</v>
      </c>
      <c r="B17" s="20" t="s">
        <v>109</v>
      </c>
      <c r="C17" s="21" t="s">
        <v>110</v>
      </c>
      <c r="D17" s="22">
        <v>2.91</v>
      </c>
      <c r="E17" s="23" t="s">
        <v>43</v>
      </c>
      <c r="F17" s="24">
        <v>0</v>
      </c>
      <c r="G17" s="24">
        <v>7.73</v>
      </c>
      <c r="H17" s="24">
        <v>0</v>
      </c>
      <c r="I17" s="24">
        <v>0</v>
      </c>
      <c r="J17" s="24">
        <f t="shared" si="0"/>
        <v>0</v>
      </c>
      <c r="K17" s="24">
        <f t="shared" si="1"/>
        <v>22.494300000000003</v>
      </c>
      <c r="L17" s="24">
        <f t="shared" si="2"/>
        <v>0</v>
      </c>
      <c r="M17" s="24">
        <f t="shared" si="3"/>
        <v>0</v>
      </c>
      <c r="N17" s="25">
        <f t="shared" si="4"/>
        <v>22.494300000000003</v>
      </c>
      <c r="O17" s="26"/>
    </row>
    <row r="18" spans="1:15" s="17" customFormat="1" ht="24" x14ac:dyDescent="0.2">
      <c r="A18" s="19" t="s">
        <v>47</v>
      </c>
      <c r="B18" s="20" t="s">
        <v>102</v>
      </c>
      <c r="C18" s="21" t="s">
        <v>103</v>
      </c>
      <c r="D18" s="22">
        <v>7</v>
      </c>
      <c r="E18" s="23" t="s">
        <v>36</v>
      </c>
      <c r="F18" s="61">
        <v>4.6649999999999997E-2</v>
      </c>
      <c r="G18" s="61">
        <v>40.96</v>
      </c>
      <c r="H18" s="24">
        <v>0.35</v>
      </c>
      <c r="I18" s="24">
        <v>0</v>
      </c>
      <c r="J18" s="24">
        <f t="shared" si="0"/>
        <v>0.32655000000000001</v>
      </c>
      <c r="K18" s="24">
        <f t="shared" si="1"/>
        <v>286.72000000000003</v>
      </c>
      <c r="L18" s="24">
        <f t="shared" si="2"/>
        <v>2.4499999999999997</v>
      </c>
      <c r="M18" s="24">
        <f t="shared" si="3"/>
        <v>0</v>
      </c>
      <c r="N18" s="25">
        <f t="shared" si="4"/>
        <v>289.49655000000001</v>
      </c>
      <c r="O18" s="26"/>
    </row>
    <row r="19" spans="1:15" s="17" customFormat="1" ht="12.75" x14ac:dyDescent="0.2">
      <c r="A19" s="19" t="s">
        <v>47</v>
      </c>
      <c r="B19" s="20" t="s">
        <v>104</v>
      </c>
      <c r="C19" s="21" t="s">
        <v>105</v>
      </c>
      <c r="D19" s="22">
        <v>7.056</v>
      </c>
      <c r="E19" s="23" t="s">
        <v>36</v>
      </c>
      <c r="F19" s="24">
        <v>245</v>
      </c>
      <c r="G19" s="24">
        <v>0</v>
      </c>
      <c r="H19" s="24">
        <v>0</v>
      </c>
      <c r="I19" s="24">
        <v>0</v>
      </c>
      <c r="J19" s="24">
        <f t="shared" si="0"/>
        <v>1728.72</v>
      </c>
      <c r="K19" s="24">
        <f t="shared" si="1"/>
        <v>0</v>
      </c>
      <c r="L19" s="24">
        <f t="shared" si="2"/>
        <v>0</v>
      </c>
      <c r="M19" s="24">
        <f t="shared" si="3"/>
        <v>0</v>
      </c>
      <c r="N19" s="25">
        <f t="shared" si="4"/>
        <v>1728.72</v>
      </c>
      <c r="O19" s="26"/>
    </row>
    <row r="20" spans="1:15" s="17" customFormat="1" ht="24" x14ac:dyDescent="0.2">
      <c r="A20" s="19" t="s">
        <v>48</v>
      </c>
      <c r="B20" s="20" t="s">
        <v>41</v>
      </c>
      <c r="C20" s="21" t="s">
        <v>42</v>
      </c>
      <c r="D20" s="22">
        <v>12</v>
      </c>
      <c r="E20" s="23" t="s">
        <v>43</v>
      </c>
      <c r="F20" s="61">
        <v>16.2</v>
      </c>
      <c r="G20" s="61">
        <v>23.91</v>
      </c>
      <c r="H20" s="61">
        <v>0</v>
      </c>
      <c r="I20" s="61">
        <v>0</v>
      </c>
      <c r="J20" s="24">
        <f t="shared" si="0"/>
        <v>194.39999999999998</v>
      </c>
      <c r="K20" s="24">
        <f t="shared" si="1"/>
        <v>286.92</v>
      </c>
      <c r="L20" s="24">
        <f t="shared" si="2"/>
        <v>0</v>
      </c>
      <c r="M20" s="24">
        <f t="shared" si="3"/>
        <v>0</v>
      </c>
      <c r="N20" s="25">
        <f t="shared" si="4"/>
        <v>481.32</v>
      </c>
      <c r="O20" s="26"/>
    </row>
    <row r="21" spans="1:15" s="17" customFormat="1" ht="24" x14ac:dyDescent="0.2">
      <c r="A21" s="19" t="s">
        <v>50</v>
      </c>
      <c r="B21" s="20" t="s">
        <v>111</v>
      </c>
      <c r="C21" s="21" t="s">
        <v>112</v>
      </c>
      <c r="D21" s="22">
        <v>70</v>
      </c>
      <c r="E21" s="23" t="s">
        <v>46</v>
      </c>
      <c r="F21" s="24">
        <v>3.2</v>
      </c>
      <c r="G21" s="24">
        <v>0.32</v>
      </c>
      <c r="H21" s="61">
        <v>0.1</v>
      </c>
      <c r="I21" s="61">
        <v>0</v>
      </c>
      <c r="J21" s="24">
        <f t="shared" si="0"/>
        <v>224</v>
      </c>
      <c r="K21" s="24">
        <f t="shared" si="1"/>
        <v>22.400000000000002</v>
      </c>
      <c r="L21" s="24">
        <f t="shared" si="2"/>
        <v>7</v>
      </c>
      <c r="M21" s="24">
        <f t="shared" si="3"/>
        <v>0</v>
      </c>
      <c r="N21" s="25">
        <f t="shared" si="4"/>
        <v>253.4</v>
      </c>
      <c r="O21" s="26"/>
    </row>
    <row r="22" spans="1:15" s="17" customFormat="1" ht="24" x14ac:dyDescent="0.2">
      <c r="A22" s="19" t="s">
        <v>53</v>
      </c>
      <c r="B22" s="20" t="s">
        <v>119</v>
      </c>
      <c r="C22" s="21" t="s">
        <v>120</v>
      </c>
      <c r="D22" s="22">
        <v>280</v>
      </c>
      <c r="E22" s="23" t="s">
        <v>46</v>
      </c>
      <c r="F22" s="24">
        <v>3.2</v>
      </c>
      <c r="G22" s="24">
        <v>0.28000000000000003</v>
      </c>
      <c r="H22" s="61">
        <v>0.1</v>
      </c>
      <c r="I22" s="61">
        <v>0</v>
      </c>
      <c r="J22" s="24">
        <f t="shared" si="0"/>
        <v>896</v>
      </c>
      <c r="K22" s="24">
        <f t="shared" si="1"/>
        <v>78.400000000000006</v>
      </c>
      <c r="L22" s="24">
        <f t="shared" si="2"/>
        <v>28</v>
      </c>
      <c r="M22" s="24">
        <f t="shared" si="3"/>
        <v>0</v>
      </c>
      <c r="N22" s="25">
        <f t="shared" si="4"/>
        <v>1002.4</v>
      </c>
      <c r="O22" s="26"/>
    </row>
    <row r="23" spans="1:15" s="17" customFormat="1" ht="24" x14ac:dyDescent="0.2">
      <c r="A23" s="19" t="s">
        <v>56</v>
      </c>
      <c r="B23" s="20" t="s">
        <v>121</v>
      </c>
      <c r="C23" s="21" t="s">
        <v>122</v>
      </c>
      <c r="D23" s="22">
        <v>350</v>
      </c>
      <c r="E23" s="23" t="s">
        <v>46</v>
      </c>
      <c r="F23" s="61">
        <v>0.4</v>
      </c>
      <c r="G23" s="61">
        <v>0.65</v>
      </c>
      <c r="H23" s="61">
        <v>0</v>
      </c>
      <c r="I23" s="61">
        <v>0</v>
      </c>
      <c r="J23" s="24">
        <f t="shared" si="0"/>
        <v>140</v>
      </c>
      <c r="K23" s="24">
        <f t="shared" si="1"/>
        <v>227.5</v>
      </c>
      <c r="L23" s="24">
        <f t="shared" si="2"/>
        <v>0</v>
      </c>
      <c r="M23" s="24">
        <f t="shared" si="3"/>
        <v>0</v>
      </c>
      <c r="N23" s="25">
        <f t="shared" si="4"/>
        <v>367.5</v>
      </c>
      <c r="O23" s="26"/>
    </row>
    <row r="24" spans="1:15" s="17" customFormat="1" ht="24" x14ac:dyDescent="0.2">
      <c r="A24" s="19" t="s">
        <v>57</v>
      </c>
      <c r="B24" s="20" t="s">
        <v>35</v>
      </c>
      <c r="C24" s="21" t="s">
        <v>126</v>
      </c>
      <c r="D24" s="22">
        <v>3</v>
      </c>
      <c r="E24" s="23" t="s">
        <v>36</v>
      </c>
      <c r="F24" s="24">
        <v>9.3299999999999994E-2</v>
      </c>
      <c r="G24" s="24">
        <v>36.840000000000003</v>
      </c>
      <c r="H24" s="24">
        <v>0.43919999999999998</v>
      </c>
      <c r="I24" s="24">
        <v>0</v>
      </c>
      <c r="J24" s="24">
        <f t="shared" si="0"/>
        <v>0.27989999999999998</v>
      </c>
      <c r="K24" s="24">
        <f t="shared" si="1"/>
        <v>110.52000000000001</v>
      </c>
      <c r="L24" s="24">
        <f t="shared" si="2"/>
        <v>1.3175999999999999</v>
      </c>
      <c r="M24" s="24">
        <f t="shared" si="3"/>
        <v>0</v>
      </c>
      <c r="N24" s="25">
        <f t="shared" si="4"/>
        <v>112.11750000000001</v>
      </c>
      <c r="O24" s="26"/>
    </row>
    <row r="25" spans="1:15" s="17" customFormat="1" ht="12.75" x14ac:dyDescent="0.2">
      <c r="A25" s="19" t="s">
        <v>57</v>
      </c>
      <c r="B25" s="20" t="s">
        <v>104</v>
      </c>
      <c r="C25" s="21" t="s">
        <v>105</v>
      </c>
      <c r="D25" s="22">
        <v>3.024</v>
      </c>
      <c r="E25" s="23" t="s">
        <v>36</v>
      </c>
      <c r="F25" s="24">
        <v>245</v>
      </c>
      <c r="G25" s="24">
        <v>0</v>
      </c>
      <c r="H25" s="24">
        <v>0</v>
      </c>
      <c r="I25" s="24">
        <v>0</v>
      </c>
      <c r="J25" s="24">
        <f t="shared" si="0"/>
        <v>740.88</v>
      </c>
      <c r="K25" s="24">
        <f t="shared" si="1"/>
        <v>0</v>
      </c>
      <c r="L25" s="24">
        <f t="shared" si="2"/>
        <v>0</v>
      </c>
      <c r="M25" s="24">
        <f t="shared" si="3"/>
        <v>0</v>
      </c>
      <c r="N25" s="25">
        <f t="shared" si="4"/>
        <v>740.88</v>
      </c>
      <c r="O25" s="26"/>
    </row>
    <row r="26" spans="1:15" s="17" customFormat="1" ht="24" x14ac:dyDescent="0.2">
      <c r="A26" s="19" t="s">
        <v>108</v>
      </c>
      <c r="B26" s="20" t="s">
        <v>49</v>
      </c>
      <c r="C26" s="21" t="s">
        <v>123</v>
      </c>
      <c r="D26" s="22">
        <v>3</v>
      </c>
      <c r="E26" s="23" t="s">
        <v>36</v>
      </c>
      <c r="F26" s="61">
        <v>60.04665</v>
      </c>
      <c r="G26" s="61">
        <v>11.37987</v>
      </c>
      <c r="H26" s="61">
        <v>4.75</v>
      </c>
      <c r="I26" s="61">
        <v>0</v>
      </c>
      <c r="J26" s="24">
        <f t="shared" si="0"/>
        <v>180.13995</v>
      </c>
      <c r="K26" s="24">
        <f t="shared" si="1"/>
        <v>34.139610000000005</v>
      </c>
      <c r="L26" s="24">
        <f t="shared" si="2"/>
        <v>14.25</v>
      </c>
      <c r="M26" s="24">
        <f t="shared" si="3"/>
        <v>0</v>
      </c>
      <c r="N26" s="25">
        <f t="shared" si="4"/>
        <v>228.52956</v>
      </c>
      <c r="O26" s="26"/>
    </row>
    <row r="27" spans="1:15" s="17" customFormat="1" ht="12.75" x14ac:dyDescent="0.2">
      <c r="A27" s="19" t="s">
        <v>113</v>
      </c>
      <c r="B27" s="20" t="s">
        <v>124</v>
      </c>
      <c r="C27" s="21" t="s">
        <v>125</v>
      </c>
      <c r="D27" s="22">
        <v>30</v>
      </c>
      <c r="E27" s="23" t="s">
        <v>43</v>
      </c>
      <c r="F27" s="24">
        <v>1.5</v>
      </c>
      <c r="G27" s="24">
        <v>0.2</v>
      </c>
      <c r="H27" s="24">
        <v>0</v>
      </c>
      <c r="I27" s="24">
        <v>0</v>
      </c>
      <c r="J27" s="24">
        <f t="shared" si="0"/>
        <v>45</v>
      </c>
      <c r="K27" s="24">
        <f t="shared" si="1"/>
        <v>6</v>
      </c>
      <c r="L27" s="24">
        <f t="shared" si="2"/>
        <v>0</v>
      </c>
      <c r="M27" s="24">
        <f t="shared" si="3"/>
        <v>0</v>
      </c>
      <c r="N27" s="25">
        <f t="shared" si="4"/>
        <v>51</v>
      </c>
      <c r="O27" s="26"/>
    </row>
    <row r="28" spans="1:15" s="17" customFormat="1" ht="24" x14ac:dyDescent="0.2">
      <c r="A28" s="19" t="s">
        <v>114</v>
      </c>
      <c r="B28" s="20" t="s">
        <v>54</v>
      </c>
      <c r="C28" s="21" t="s">
        <v>55</v>
      </c>
      <c r="D28" s="22">
        <v>135</v>
      </c>
      <c r="E28" s="23" t="s">
        <v>46</v>
      </c>
      <c r="F28" s="61">
        <v>0.25</v>
      </c>
      <c r="G28" s="61">
        <v>0.42499999999999999</v>
      </c>
      <c r="H28" s="61">
        <v>0</v>
      </c>
      <c r="I28" s="61">
        <v>0</v>
      </c>
      <c r="J28" s="24">
        <f t="shared" si="0"/>
        <v>33.75</v>
      </c>
      <c r="K28" s="24">
        <f t="shared" si="1"/>
        <v>57.375</v>
      </c>
      <c r="L28" s="24">
        <f t="shared" si="2"/>
        <v>0</v>
      </c>
      <c r="M28" s="24">
        <f t="shared" si="3"/>
        <v>0</v>
      </c>
      <c r="N28" s="25">
        <f t="shared" si="4"/>
        <v>91.125</v>
      </c>
      <c r="O28" s="26"/>
    </row>
    <row r="29" spans="1:15" s="17" customFormat="1" ht="12.75" x14ac:dyDescent="0.2">
      <c r="A29" s="19" t="s">
        <v>114</v>
      </c>
      <c r="B29" s="20" t="s">
        <v>233</v>
      </c>
      <c r="C29" s="21" t="s">
        <v>234</v>
      </c>
      <c r="D29" s="22">
        <v>135</v>
      </c>
      <c r="E29" s="23" t="s">
        <v>46</v>
      </c>
      <c r="F29" s="24">
        <v>2.95</v>
      </c>
      <c r="G29" s="24">
        <v>0</v>
      </c>
      <c r="H29" s="61">
        <v>0</v>
      </c>
      <c r="I29" s="61">
        <v>0</v>
      </c>
      <c r="J29" s="24">
        <f t="shared" si="0"/>
        <v>398.25</v>
      </c>
      <c r="K29" s="24">
        <f t="shared" si="1"/>
        <v>0</v>
      </c>
      <c r="L29" s="24">
        <f t="shared" si="2"/>
        <v>0</v>
      </c>
      <c r="M29" s="24">
        <f t="shared" si="3"/>
        <v>0</v>
      </c>
      <c r="N29" s="25">
        <f t="shared" si="4"/>
        <v>398.25</v>
      </c>
      <c r="O29" s="26"/>
    </row>
    <row r="30" spans="1:15" s="17" customFormat="1" ht="24" x14ac:dyDescent="0.2">
      <c r="A30" s="19" t="s">
        <v>115</v>
      </c>
      <c r="B30" s="20" t="s">
        <v>127</v>
      </c>
      <c r="C30" s="21" t="s">
        <v>128</v>
      </c>
      <c r="D30" s="22">
        <v>8.5</v>
      </c>
      <c r="E30" s="23" t="s">
        <v>43</v>
      </c>
      <c r="F30" s="24">
        <v>0.1</v>
      </c>
      <c r="G30" s="24">
        <v>1</v>
      </c>
      <c r="H30" s="61">
        <v>0</v>
      </c>
      <c r="I30" s="61">
        <v>0</v>
      </c>
      <c r="J30" s="24">
        <f t="shared" si="0"/>
        <v>0.85000000000000009</v>
      </c>
      <c r="K30" s="24">
        <f t="shared" si="1"/>
        <v>8.5</v>
      </c>
      <c r="L30" s="24">
        <f t="shared" si="2"/>
        <v>0</v>
      </c>
      <c r="M30" s="24">
        <f t="shared" si="3"/>
        <v>0</v>
      </c>
      <c r="N30" s="25">
        <f t="shared" si="4"/>
        <v>9.35</v>
      </c>
      <c r="O30" s="26"/>
    </row>
    <row r="31" spans="1:15" s="17" customFormat="1" ht="12.75" x14ac:dyDescent="0.2">
      <c r="A31" s="19" t="s">
        <v>115</v>
      </c>
      <c r="B31" s="20" t="s">
        <v>129</v>
      </c>
      <c r="C31" s="21" t="s">
        <v>130</v>
      </c>
      <c r="D31" s="22">
        <v>1.2749999999999999</v>
      </c>
      <c r="E31" s="23" t="s">
        <v>46</v>
      </c>
      <c r="F31" s="24">
        <v>10</v>
      </c>
      <c r="G31" s="24">
        <v>0</v>
      </c>
      <c r="H31" s="61">
        <v>0</v>
      </c>
      <c r="I31" s="61">
        <v>0</v>
      </c>
      <c r="J31" s="24">
        <f t="shared" si="0"/>
        <v>12.75</v>
      </c>
      <c r="K31" s="24">
        <f t="shared" si="1"/>
        <v>0</v>
      </c>
      <c r="L31" s="24">
        <f t="shared" si="2"/>
        <v>0</v>
      </c>
      <c r="M31" s="24">
        <f t="shared" si="3"/>
        <v>0</v>
      </c>
      <c r="N31" s="25">
        <f t="shared" si="4"/>
        <v>12.75</v>
      </c>
      <c r="O31" s="26"/>
    </row>
    <row r="32" spans="1:15" s="17" customFormat="1" ht="24" x14ac:dyDescent="0.2">
      <c r="A32" s="19" t="s">
        <v>58</v>
      </c>
      <c r="B32" s="20" t="s">
        <v>131</v>
      </c>
      <c r="C32" s="21" t="s">
        <v>132</v>
      </c>
      <c r="D32" s="22">
        <v>8.5</v>
      </c>
      <c r="E32" s="23" t="s">
        <v>43</v>
      </c>
      <c r="F32" s="24">
        <v>1.9</v>
      </c>
      <c r="G32" s="24">
        <v>7.48</v>
      </c>
      <c r="H32" s="61">
        <v>0</v>
      </c>
      <c r="I32" s="61">
        <v>0</v>
      </c>
      <c r="J32" s="24">
        <f t="shared" si="0"/>
        <v>16.149999999999999</v>
      </c>
      <c r="K32" s="24">
        <f t="shared" si="1"/>
        <v>63.580000000000005</v>
      </c>
      <c r="L32" s="24">
        <f t="shared" si="2"/>
        <v>0</v>
      </c>
      <c r="M32" s="24">
        <f t="shared" si="3"/>
        <v>0</v>
      </c>
      <c r="N32" s="25">
        <f t="shared" si="4"/>
        <v>79.73</v>
      </c>
      <c r="O32" s="26"/>
    </row>
    <row r="33" spans="1:15" s="17" customFormat="1" ht="12.75" x14ac:dyDescent="0.2">
      <c r="A33" s="19" t="s">
        <v>58</v>
      </c>
      <c r="B33" s="20" t="s">
        <v>133</v>
      </c>
      <c r="C33" s="21" t="s">
        <v>134</v>
      </c>
      <c r="D33" s="22">
        <v>9.35</v>
      </c>
      <c r="E33" s="23" t="s">
        <v>43</v>
      </c>
      <c r="F33" s="24">
        <v>11.25</v>
      </c>
      <c r="G33" s="24">
        <v>0</v>
      </c>
      <c r="H33" s="61">
        <v>0</v>
      </c>
      <c r="I33" s="61">
        <v>0</v>
      </c>
      <c r="J33" s="24">
        <f t="shared" si="0"/>
        <v>105.1875</v>
      </c>
      <c r="K33" s="24">
        <f t="shared" si="1"/>
        <v>0</v>
      </c>
      <c r="L33" s="24">
        <f t="shared" si="2"/>
        <v>0</v>
      </c>
      <c r="M33" s="24">
        <f t="shared" si="3"/>
        <v>0</v>
      </c>
      <c r="N33" s="25">
        <f t="shared" si="4"/>
        <v>105.1875</v>
      </c>
      <c r="O33" s="26"/>
    </row>
    <row r="34" spans="1:15" s="17" customFormat="1" ht="24" x14ac:dyDescent="0.2">
      <c r="A34" s="19" t="s">
        <v>116</v>
      </c>
      <c r="B34" s="20" t="s">
        <v>135</v>
      </c>
      <c r="C34" s="21" t="s">
        <v>136</v>
      </c>
      <c r="D34" s="22">
        <v>10</v>
      </c>
      <c r="E34" s="23" t="s">
        <v>36</v>
      </c>
      <c r="F34" s="24">
        <v>238</v>
      </c>
      <c r="G34" s="24">
        <v>78</v>
      </c>
      <c r="H34" s="61">
        <v>0</v>
      </c>
      <c r="I34" s="61">
        <v>0</v>
      </c>
      <c r="J34" s="24">
        <f t="shared" si="0"/>
        <v>2380</v>
      </c>
      <c r="K34" s="24">
        <f t="shared" si="1"/>
        <v>780</v>
      </c>
      <c r="L34" s="24">
        <f t="shared" si="2"/>
        <v>0</v>
      </c>
      <c r="M34" s="24">
        <f t="shared" si="3"/>
        <v>0</v>
      </c>
      <c r="N34" s="25">
        <f t="shared" si="4"/>
        <v>3160</v>
      </c>
      <c r="O34" s="26"/>
    </row>
    <row r="35" spans="1:15" s="17" customFormat="1" ht="12.75" x14ac:dyDescent="0.2">
      <c r="A35" s="19" t="s">
        <v>116</v>
      </c>
      <c r="B35" s="20" t="s">
        <v>137</v>
      </c>
      <c r="C35" s="21" t="s">
        <v>138</v>
      </c>
      <c r="D35" s="22">
        <v>1.1000000000000001</v>
      </c>
      <c r="E35" s="23" t="s">
        <v>36</v>
      </c>
      <c r="F35" s="24">
        <v>180</v>
      </c>
      <c r="G35" s="24">
        <v>0</v>
      </c>
      <c r="H35" s="61">
        <v>0</v>
      </c>
      <c r="I35" s="61">
        <v>0</v>
      </c>
      <c r="J35" s="24">
        <f t="shared" si="0"/>
        <v>198.00000000000003</v>
      </c>
      <c r="K35" s="24">
        <f t="shared" si="1"/>
        <v>0</v>
      </c>
      <c r="L35" s="24">
        <f t="shared" si="2"/>
        <v>0</v>
      </c>
      <c r="M35" s="24">
        <f t="shared" si="3"/>
        <v>0</v>
      </c>
      <c r="N35" s="25">
        <f t="shared" si="4"/>
        <v>198.00000000000003</v>
      </c>
      <c r="O35" s="26"/>
    </row>
    <row r="36" spans="1:15" s="17" customFormat="1" ht="24" x14ac:dyDescent="0.2">
      <c r="A36" s="19" t="s">
        <v>117</v>
      </c>
      <c r="B36" s="20" t="s">
        <v>139</v>
      </c>
      <c r="C36" s="21" t="s">
        <v>140</v>
      </c>
      <c r="D36" s="22">
        <v>18</v>
      </c>
      <c r="E36" s="23" t="s">
        <v>43</v>
      </c>
      <c r="F36" s="61">
        <v>16.2</v>
      </c>
      <c r="G36" s="61">
        <v>23.91</v>
      </c>
      <c r="H36" s="61">
        <v>0</v>
      </c>
      <c r="I36" s="61">
        <v>0</v>
      </c>
      <c r="J36" s="24">
        <f t="shared" si="0"/>
        <v>291.59999999999997</v>
      </c>
      <c r="K36" s="24">
        <f t="shared" si="1"/>
        <v>430.38</v>
      </c>
      <c r="L36" s="24">
        <f t="shared" si="2"/>
        <v>0</v>
      </c>
      <c r="M36" s="24">
        <f t="shared" si="3"/>
        <v>0</v>
      </c>
      <c r="N36" s="25">
        <f t="shared" si="4"/>
        <v>721.98</v>
      </c>
      <c r="O36" s="26"/>
    </row>
    <row r="37" spans="1:15" s="17" customFormat="1" ht="24" x14ac:dyDescent="0.2">
      <c r="A37" s="19" t="s">
        <v>118</v>
      </c>
      <c r="B37" s="20" t="s">
        <v>141</v>
      </c>
      <c r="C37" s="21" t="s">
        <v>143</v>
      </c>
      <c r="D37" s="22">
        <v>60</v>
      </c>
      <c r="E37" s="23" t="s">
        <v>46</v>
      </c>
      <c r="F37" s="24">
        <v>3.2</v>
      </c>
      <c r="G37" s="24">
        <v>0.32</v>
      </c>
      <c r="H37" s="61">
        <v>0.1</v>
      </c>
      <c r="I37" s="61">
        <v>0</v>
      </c>
      <c r="J37" s="24">
        <f t="shared" si="0"/>
        <v>192</v>
      </c>
      <c r="K37" s="24">
        <f t="shared" si="1"/>
        <v>19.2</v>
      </c>
      <c r="L37" s="24">
        <f t="shared" si="2"/>
        <v>6</v>
      </c>
      <c r="M37" s="24">
        <f t="shared" si="3"/>
        <v>0</v>
      </c>
      <c r="N37" s="25">
        <f t="shared" si="4"/>
        <v>217.2</v>
      </c>
      <c r="O37" s="26"/>
    </row>
    <row r="38" spans="1:15" s="17" customFormat="1" ht="24" x14ac:dyDescent="0.2">
      <c r="A38" s="19" t="s">
        <v>59</v>
      </c>
      <c r="B38" s="20" t="s">
        <v>142</v>
      </c>
      <c r="C38" s="21" t="s">
        <v>144</v>
      </c>
      <c r="D38" s="22">
        <v>240</v>
      </c>
      <c r="E38" s="23" t="s">
        <v>46</v>
      </c>
      <c r="F38" s="24">
        <v>3.2</v>
      </c>
      <c r="G38" s="24">
        <v>0.28000000000000003</v>
      </c>
      <c r="H38" s="61">
        <v>0.1</v>
      </c>
      <c r="I38" s="61">
        <v>0</v>
      </c>
      <c r="J38" s="24">
        <f t="shared" si="0"/>
        <v>768</v>
      </c>
      <c r="K38" s="24">
        <f t="shared" si="1"/>
        <v>67.2</v>
      </c>
      <c r="L38" s="24">
        <f t="shared" si="2"/>
        <v>24</v>
      </c>
      <c r="M38" s="24">
        <f t="shared" si="3"/>
        <v>0</v>
      </c>
      <c r="N38" s="25">
        <f t="shared" si="4"/>
        <v>859.2</v>
      </c>
      <c r="O38" s="26"/>
    </row>
    <row r="39" spans="1:15" s="17" customFormat="1" ht="24" x14ac:dyDescent="0.2">
      <c r="A39" s="19" t="s">
        <v>61</v>
      </c>
      <c r="B39" s="20" t="s">
        <v>145</v>
      </c>
      <c r="C39" s="21" t="s">
        <v>146</v>
      </c>
      <c r="D39" s="22">
        <v>300</v>
      </c>
      <c r="E39" s="23" t="s">
        <v>46</v>
      </c>
      <c r="F39" s="61">
        <v>0.4</v>
      </c>
      <c r="G39" s="61">
        <v>0.65</v>
      </c>
      <c r="H39" s="61">
        <v>0</v>
      </c>
      <c r="I39" s="61">
        <v>0</v>
      </c>
      <c r="J39" s="24">
        <f t="shared" si="0"/>
        <v>120</v>
      </c>
      <c r="K39" s="24">
        <f t="shared" si="1"/>
        <v>195</v>
      </c>
      <c r="L39" s="24">
        <f t="shared" si="2"/>
        <v>0</v>
      </c>
      <c r="M39" s="24">
        <f t="shared" si="3"/>
        <v>0</v>
      </c>
      <c r="N39" s="25">
        <f t="shared" si="4"/>
        <v>315</v>
      </c>
      <c r="O39" s="26"/>
    </row>
    <row r="40" spans="1:15" s="17" customFormat="1" ht="24" x14ac:dyDescent="0.2">
      <c r="A40" s="19" t="s">
        <v>63</v>
      </c>
      <c r="B40" s="20" t="s">
        <v>51</v>
      </c>
      <c r="C40" s="21" t="s">
        <v>52</v>
      </c>
      <c r="D40" s="22">
        <v>2.2000000000000002</v>
      </c>
      <c r="E40" s="23" t="s">
        <v>36</v>
      </c>
      <c r="F40" s="61">
        <v>4.6649999999999997E-2</v>
      </c>
      <c r="G40" s="61">
        <v>40.96</v>
      </c>
      <c r="H40" s="24">
        <v>0.48</v>
      </c>
      <c r="I40" s="24">
        <v>0</v>
      </c>
      <c r="J40" s="24">
        <f t="shared" si="0"/>
        <v>0.10263</v>
      </c>
      <c r="K40" s="24">
        <f t="shared" si="1"/>
        <v>90.112000000000009</v>
      </c>
      <c r="L40" s="24">
        <f t="shared" si="2"/>
        <v>1.056</v>
      </c>
      <c r="M40" s="24">
        <f t="shared" si="3"/>
        <v>0</v>
      </c>
      <c r="N40" s="25">
        <f t="shared" si="4"/>
        <v>91.270630000000011</v>
      </c>
      <c r="O40" s="26"/>
    </row>
    <row r="41" spans="1:15" s="17" customFormat="1" ht="12.75" x14ac:dyDescent="0.2">
      <c r="A41" s="19" t="s">
        <v>63</v>
      </c>
      <c r="B41" s="20" t="s">
        <v>104</v>
      </c>
      <c r="C41" s="21" t="s">
        <v>105</v>
      </c>
      <c r="D41" s="22">
        <v>2.218</v>
      </c>
      <c r="E41" s="23" t="s">
        <v>36</v>
      </c>
      <c r="F41" s="24">
        <v>245</v>
      </c>
      <c r="G41" s="24">
        <v>0</v>
      </c>
      <c r="H41" s="24">
        <v>0</v>
      </c>
      <c r="I41" s="24">
        <v>0</v>
      </c>
      <c r="J41" s="24">
        <f t="shared" si="0"/>
        <v>543.41</v>
      </c>
      <c r="K41" s="24">
        <f t="shared" si="1"/>
        <v>0</v>
      </c>
      <c r="L41" s="24">
        <f t="shared" si="2"/>
        <v>0</v>
      </c>
      <c r="M41" s="24">
        <f t="shared" si="3"/>
        <v>0</v>
      </c>
      <c r="N41" s="25">
        <f t="shared" si="4"/>
        <v>543.41</v>
      </c>
      <c r="O41" s="26"/>
    </row>
    <row r="42" spans="1:15" s="17" customFormat="1" ht="36" x14ac:dyDescent="0.2">
      <c r="A42" s="19" t="s">
        <v>64</v>
      </c>
      <c r="B42" s="20" t="s">
        <v>86</v>
      </c>
      <c r="C42" s="21" t="s">
        <v>87</v>
      </c>
      <c r="D42" s="22">
        <v>1.71</v>
      </c>
      <c r="E42" s="23" t="s">
        <v>43</v>
      </c>
      <c r="F42" s="61">
        <v>6.2727000000000004</v>
      </c>
      <c r="G42" s="61">
        <v>30.41</v>
      </c>
      <c r="H42" s="61">
        <v>9.8299999999999998E-2</v>
      </c>
      <c r="I42" s="61">
        <v>0</v>
      </c>
      <c r="J42" s="24">
        <f t="shared" si="0"/>
        <v>10.726317</v>
      </c>
      <c r="K42" s="24">
        <f t="shared" si="1"/>
        <v>52.001100000000001</v>
      </c>
      <c r="L42" s="24">
        <f t="shared" si="2"/>
        <v>0.16809299999999999</v>
      </c>
      <c r="M42" s="24">
        <f t="shared" si="3"/>
        <v>0</v>
      </c>
      <c r="N42" s="25">
        <f t="shared" si="4"/>
        <v>62.895510000000002</v>
      </c>
      <c r="O42" s="26"/>
    </row>
    <row r="43" spans="1:15" s="17" customFormat="1" ht="12.75" x14ac:dyDescent="0.2">
      <c r="A43" s="19" t="s">
        <v>64</v>
      </c>
      <c r="B43" s="20" t="s">
        <v>62</v>
      </c>
      <c r="C43" s="21" t="s">
        <v>147</v>
      </c>
      <c r="D43" s="22">
        <v>1.71</v>
      </c>
      <c r="E43" s="23" t="s">
        <v>43</v>
      </c>
      <c r="F43" s="61">
        <v>443</v>
      </c>
      <c r="G43" s="61">
        <v>0</v>
      </c>
      <c r="H43" s="61">
        <v>0</v>
      </c>
      <c r="I43" s="61">
        <v>0</v>
      </c>
      <c r="J43" s="24">
        <f t="shared" si="0"/>
        <v>757.53</v>
      </c>
      <c r="K43" s="24">
        <f t="shared" si="1"/>
        <v>0</v>
      </c>
      <c r="L43" s="24">
        <f t="shared" si="2"/>
        <v>0</v>
      </c>
      <c r="M43" s="24">
        <f t="shared" si="3"/>
        <v>0</v>
      </c>
      <c r="N43" s="25">
        <f t="shared" si="4"/>
        <v>757.53</v>
      </c>
      <c r="O43" s="26"/>
    </row>
    <row r="44" spans="1:15" s="17" customFormat="1" ht="24" x14ac:dyDescent="0.2">
      <c r="A44" s="19" t="s">
        <v>65</v>
      </c>
      <c r="B44" s="20" t="s">
        <v>150</v>
      </c>
      <c r="C44" s="21" t="s">
        <v>149</v>
      </c>
      <c r="D44" s="22">
        <v>1.2</v>
      </c>
      <c r="E44" s="23" t="s">
        <v>43</v>
      </c>
      <c r="F44" s="61">
        <v>6.3509099999999998</v>
      </c>
      <c r="G44" s="61">
        <v>22.48</v>
      </c>
      <c r="H44" s="61">
        <v>0</v>
      </c>
      <c r="I44" s="61">
        <v>0</v>
      </c>
      <c r="J44" s="24">
        <f t="shared" si="0"/>
        <v>7.6210919999999991</v>
      </c>
      <c r="K44" s="24">
        <f t="shared" si="1"/>
        <v>26.975999999999999</v>
      </c>
      <c r="L44" s="24">
        <f t="shared" si="2"/>
        <v>0</v>
      </c>
      <c r="M44" s="24">
        <f t="shared" si="3"/>
        <v>0</v>
      </c>
      <c r="N44" s="25">
        <f t="shared" si="4"/>
        <v>34.597091999999996</v>
      </c>
      <c r="O44" s="26"/>
    </row>
    <row r="45" spans="1:15" s="17" customFormat="1" ht="12.75" x14ac:dyDescent="0.2">
      <c r="A45" s="19" t="s">
        <v>65</v>
      </c>
      <c r="B45" s="20" t="s">
        <v>60</v>
      </c>
      <c r="C45" s="21" t="s">
        <v>148</v>
      </c>
      <c r="D45" s="22">
        <v>1.2</v>
      </c>
      <c r="E45" s="23" t="s">
        <v>43</v>
      </c>
      <c r="F45" s="61">
        <v>420</v>
      </c>
      <c r="G45" s="61">
        <v>0</v>
      </c>
      <c r="H45" s="61">
        <v>0</v>
      </c>
      <c r="I45" s="61">
        <v>0</v>
      </c>
      <c r="J45" s="24">
        <f t="shared" si="0"/>
        <v>504</v>
      </c>
      <c r="K45" s="24">
        <f t="shared" si="1"/>
        <v>0</v>
      </c>
      <c r="L45" s="24">
        <f t="shared" si="2"/>
        <v>0</v>
      </c>
      <c r="M45" s="24">
        <f t="shared" si="3"/>
        <v>0</v>
      </c>
      <c r="N45" s="25">
        <f t="shared" si="4"/>
        <v>504</v>
      </c>
      <c r="O45" s="26"/>
    </row>
    <row r="46" spans="1:15" s="17" customFormat="1" ht="12.75" x14ac:dyDescent="0.2">
      <c r="A46" s="19" t="s">
        <v>66</v>
      </c>
      <c r="B46" s="20" t="s">
        <v>151</v>
      </c>
      <c r="C46" s="21" t="s">
        <v>152</v>
      </c>
      <c r="D46" s="22">
        <v>40</v>
      </c>
      <c r="E46" s="23" t="s">
        <v>43</v>
      </c>
      <c r="F46" s="24">
        <v>6.25</v>
      </c>
      <c r="G46" s="24">
        <v>18.55</v>
      </c>
      <c r="H46" s="61">
        <v>0</v>
      </c>
      <c r="I46" s="61">
        <v>0</v>
      </c>
      <c r="J46" s="24">
        <f t="shared" si="0"/>
        <v>250</v>
      </c>
      <c r="K46" s="24">
        <f t="shared" si="1"/>
        <v>742</v>
      </c>
      <c r="L46" s="24">
        <f t="shared" si="2"/>
        <v>0</v>
      </c>
      <c r="M46" s="24">
        <f t="shared" si="3"/>
        <v>0</v>
      </c>
      <c r="N46" s="25">
        <f t="shared" si="4"/>
        <v>992</v>
      </c>
      <c r="O46" s="26"/>
    </row>
    <row r="47" spans="1:15" s="17" customFormat="1" ht="12.75" x14ac:dyDescent="0.2">
      <c r="A47" s="19" t="s">
        <v>66</v>
      </c>
      <c r="B47" s="20" t="s">
        <v>153</v>
      </c>
      <c r="C47" s="21" t="s">
        <v>154</v>
      </c>
      <c r="D47" s="22">
        <v>2.2000000000000002</v>
      </c>
      <c r="E47" s="23" t="s">
        <v>36</v>
      </c>
      <c r="F47" s="24">
        <v>875</v>
      </c>
      <c r="G47" s="61">
        <v>0</v>
      </c>
      <c r="H47" s="61">
        <v>0</v>
      </c>
      <c r="I47" s="61">
        <v>0</v>
      </c>
      <c r="J47" s="24">
        <f t="shared" si="0"/>
        <v>1925.0000000000002</v>
      </c>
      <c r="K47" s="24">
        <f t="shared" si="1"/>
        <v>0</v>
      </c>
      <c r="L47" s="24">
        <f t="shared" si="2"/>
        <v>0</v>
      </c>
      <c r="M47" s="24">
        <f t="shared" si="3"/>
        <v>0</v>
      </c>
      <c r="N47" s="25">
        <f t="shared" si="4"/>
        <v>1925.0000000000002</v>
      </c>
      <c r="O47" s="26"/>
    </row>
    <row r="48" spans="1:15" s="17" customFormat="1" ht="24" x14ac:dyDescent="0.2">
      <c r="A48" s="19" t="s">
        <v>188</v>
      </c>
      <c r="B48" s="20" t="s">
        <v>155</v>
      </c>
      <c r="C48" s="21" t="s">
        <v>156</v>
      </c>
      <c r="D48" s="22">
        <v>40</v>
      </c>
      <c r="E48" s="23" t="s">
        <v>43</v>
      </c>
      <c r="F48" s="24">
        <v>39.700000000000003</v>
      </c>
      <c r="G48" s="24">
        <v>14.42</v>
      </c>
      <c r="H48" s="61">
        <v>0</v>
      </c>
      <c r="I48" s="61">
        <v>0</v>
      </c>
      <c r="J48" s="24">
        <f t="shared" si="0"/>
        <v>1588</v>
      </c>
      <c r="K48" s="24">
        <f t="shared" si="1"/>
        <v>576.79999999999995</v>
      </c>
      <c r="L48" s="24">
        <f t="shared" si="2"/>
        <v>0</v>
      </c>
      <c r="M48" s="24">
        <f t="shared" si="3"/>
        <v>0</v>
      </c>
      <c r="N48" s="25">
        <f t="shared" si="4"/>
        <v>2164.8000000000002</v>
      </c>
      <c r="O48" s="26"/>
    </row>
    <row r="49" spans="1:15" s="17" customFormat="1" ht="12.75" x14ac:dyDescent="0.2">
      <c r="A49" s="19" t="s">
        <v>189</v>
      </c>
      <c r="B49" s="20" t="s">
        <v>157</v>
      </c>
      <c r="C49" s="21" t="s">
        <v>214</v>
      </c>
      <c r="D49" s="22">
        <v>11.25</v>
      </c>
      <c r="E49" s="23" t="s">
        <v>43</v>
      </c>
      <c r="F49" s="24">
        <v>6.1</v>
      </c>
      <c r="G49" s="61">
        <v>6.9</v>
      </c>
      <c r="H49" s="61">
        <v>0</v>
      </c>
      <c r="I49" s="61">
        <v>0</v>
      </c>
      <c r="J49" s="24">
        <f t="shared" si="0"/>
        <v>68.625</v>
      </c>
      <c r="K49" s="24">
        <f t="shared" si="1"/>
        <v>77.625</v>
      </c>
      <c r="L49" s="24">
        <f t="shared" si="2"/>
        <v>0</v>
      </c>
      <c r="M49" s="24">
        <f t="shared" si="3"/>
        <v>0</v>
      </c>
      <c r="N49" s="25">
        <f t="shared" si="4"/>
        <v>146.25</v>
      </c>
      <c r="O49" s="26"/>
    </row>
    <row r="50" spans="1:15" s="17" customFormat="1" ht="12.75" x14ac:dyDescent="0.2">
      <c r="A50" s="19" t="s">
        <v>189</v>
      </c>
      <c r="B50" s="20" t="s">
        <v>158</v>
      </c>
      <c r="C50" s="21" t="s">
        <v>159</v>
      </c>
      <c r="D50" s="22">
        <v>11.813000000000001</v>
      </c>
      <c r="E50" s="23" t="s">
        <v>43</v>
      </c>
      <c r="F50" s="24">
        <v>24</v>
      </c>
      <c r="G50" s="61">
        <v>0</v>
      </c>
      <c r="H50" s="61">
        <v>0</v>
      </c>
      <c r="I50" s="61">
        <v>0</v>
      </c>
      <c r="J50" s="24">
        <f t="shared" si="0"/>
        <v>283.512</v>
      </c>
      <c r="K50" s="24">
        <f t="shared" si="1"/>
        <v>0</v>
      </c>
      <c r="L50" s="24">
        <f t="shared" si="2"/>
        <v>0</v>
      </c>
      <c r="M50" s="24">
        <f t="shared" si="3"/>
        <v>0</v>
      </c>
      <c r="N50" s="25">
        <f t="shared" si="4"/>
        <v>283.512</v>
      </c>
      <c r="O50" s="26"/>
    </row>
    <row r="51" spans="1:15" s="17" customFormat="1" ht="12.75" x14ac:dyDescent="0.2">
      <c r="A51" s="19" t="s">
        <v>190</v>
      </c>
      <c r="B51" s="20" t="s">
        <v>161</v>
      </c>
      <c r="C51" s="21" t="s">
        <v>160</v>
      </c>
      <c r="D51" s="22">
        <v>48</v>
      </c>
      <c r="E51" s="23" t="s">
        <v>43</v>
      </c>
      <c r="F51" s="24">
        <v>6.8</v>
      </c>
      <c r="G51" s="24">
        <v>13.26</v>
      </c>
      <c r="H51" s="61">
        <v>0</v>
      </c>
      <c r="I51" s="61">
        <v>0</v>
      </c>
      <c r="J51" s="24">
        <f t="shared" si="0"/>
        <v>326.39999999999998</v>
      </c>
      <c r="K51" s="24">
        <f t="shared" si="1"/>
        <v>636.48</v>
      </c>
      <c r="L51" s="24">
        <f t="shared" si="2"/>
        <v>0</v>
      </c>
      <c r="M51" s="24">
        <f t="shared" si="3"/>
        <v>0</v>
      </c>
      <c r="N51" s="25">
        <f t="shared" si="4"/>
        <v>962.88</v>
      </c>
      <c r="O51" s="26"/>
    </row>
    <row r="52" spans="1:15" s="17" customFormat="1" ht="24" x14ac:dyDescent="0.2">
      <c r="A52" s="19" t="s">
        <v>191</v>
      </c>
      <c r="B52" s="20" t="s">
        <v>162</v>
      </c>
      <c r="C52" s="21" t="s">
        <v>163</v>
      </c>
      <c r="D52" s="22">
        <v>41.4</v>
      </c>
      <c r="E52" s="23" t="s">
        <v>43</v>
      </c>
      <c r="F52" s="24">
        <v>6.2</v>
      </c>
      <c r="G52" s="24">
        <v>13.85</v>
      </c>
      <c r="H52" s="24">
        <v>1</v>
      </c>
      <c r="I52" s="61">
        <v>0</v>
      </c>
      <c r="J52" s="24">
        <f t="shared" si="0"/>
        <v>256.68</v>
      </c>
      <c r="K52" s="24">
        <f t="shared" si="1"/>
        <v>573.39</v>
      </c>
      <c r="L52" s="24">
        <f t="shared" si="2"/>
        <v>41.4</v>
      </c>
      <c r="M52" s="24">
        <f t="shared" si="3"/>
        <v>0</v>
      </c>
      <c r="N52" s="25">
        <f t="shared" si="4"/>
        <v>871.46999999999991</v>
      </c>
      <c r="O52" s="26"/>
    </row>
    <row r="53" spans="1:15" s="17" customFormat="1" ht="12.75" x14ac:dyDescent="0.2">
      <c r="A53" s="19" t="s">
        <v>191</v>
      </c>
      <c r="B53" s="20" t="s">
        <v>164</v>
      </c>
      <c r="C53" s="21" t="s">
        <v>165</v>
      </c>
      <c r="D53" s="22">
        <v>0.745</v>
      </c>
      <c r="E53" s="23" t="s">
        <v>36</v>
      </c>
      <c r="F53" s="24">
        <v>195</v>
      </c>
      <c r="G53" s="61">
        <v>0</v>
      </c>
      <c r="H53" s="61">
        <v>0</v>
      </c>
      <c r="I53" s="61">
        <v>0</v>
      </c>
      <c r="J53" s="24">
        <f t="shared" si="0"/>
        <v>145.27500000000001</v>
      </c>
      <c r="K53" s="24">
        <f t="shared" si="1"/>
        <v>0</v>
      </c>
      <c r="L53" s="24">
        <f t="shared" si="2"/>
        <v>0</v>
      </c>
      <c r="M53" s="24">
        <f t="shared" si="3"/>
        <v>0</v>
      </c>
      <c r="N53" s="25">
        <f t="shared" si="4"/>
        <v>145.27500000000001</v>
      </c>
      <c r="O53" s="26"/>
    </row>
    <row r="54" spans="1:15" s="17" customFormat="1" ht="24" x14ac:dyDescent="0.2">
      <c r="A54" s="19" t="s">
        <v>192</v>
      </c>
      <c r="B54" s="20" t="s">
        <v>166</v>
      </c>
      <c r="C54" s="21" t="s">
        <v>167</v>
      </c>
      <c r="D54" s="22">
        <v>33</v>
      </c>
      <c r="E54" s="23" t="s">
        <v>43</v>
      </c>
      <c r="F54" s="24">
        <v>7.75</v>
      </c>
      <c r="G54" s="24">
        <v>14.9</v>
      </c>
      <c r="H54" s="61">
        <v>0</v>
      </c>
      <c r="I54" s="61">
        <v>0</v>
      </c>
      <c r="J54" s="24">
        <f t="shared" si="0"/>
        <v>255.75</v>
      </c>
      <c r="K54" s="24">
        <f t="shared" si="1"/>
        <v>491.7</v>
      </c>
      <c r="L54" s="24">
        <f t="shared" si="2"/>
        <v>0</v>
      </c>
      <c r="M54" s="24">
        <f t="shared" si="3"/>
        <v>0</v>
      </c>
      <c r="N54" s="25">
        <f t="shared" si="4"/>
        <v>747.45</v>
      </c>
      <c r="O54" s="26"/>
    </row>
    <row r="55" spans="1:15" s="17" customFormat="1" ht="12.75" x14ac:dyDescent="0.2">
      <c r="A55" s="19" t="s">
        <v>192</v>
      </c>
      <c r="B55" s="20" t="s">
        <v>164</v>
      </c>
      <c r="C55" s="21" t="s">
        <v>165</v>
      </c>
      <c r="D55" s="22">
        <v>0.75900000000000001</v>
      </c>
      <c r="E55" s="23" t="s">
        <v>36</v>
      </c>
      <c r="F55" s="24">
        <v>195</v>
      </c>
      <c r="G55" s="61">
        <v>0</v>
      </c>
      <c r="H55" s="61">
        <v>0</v>
      </c>
      <c r="I55" s="61">
        <v>0</v>
      </c>
      <c r="J55" s="24">
        <f t="shared" si="0"/>
        <v>148.005</v>
      </c>
      <c r="K55" s="24">
        <f t="shared" si="1"/>
        <v>0</v>
      </c>
      <c r="L55" s="24">
        <f t="shared" si="2"/>
        <v>0</v>
      </c>
      <c r="M55" s="24">
        <f t="shared" si="3"/>
        <v>0</v>
      </c>
      <c r="N55" s="25">
        <f t="shared" si="4"/>
        <v>148.005</v>
      </c>
      <c r="O55" s="26"/>
    </row>
    <row r="56" spans="1:15" s="17" customFormat="1" ht="12.75" x14ac:dyDescent="0.2">
      <c r="A56" s="19" t="s">
        <v>193</v>
      </c>
      <c r="B56" s="20" t="s">
        <v>168</v>
      </c>
      <c r="C56" s="21" t="s">
        <v>169</v>
      </c>
      <c r="D56" s="22">
        <v>41.4</v>
      </c>
      <c r="E56" s="23" t="s">
        <v>43</v>
      </c>
      <c r="F56" s="24">
        <v>5.25</v>
      </c>
      <c r="G56" s="24">
        <v>6.6</v>
      </c>
      <c r="H56" s="24">
        <v>0</v>
      </c>
      <c r="I56" s="24">
        <v>0</v>
      </c>
      <c r="J56" s="24">
        <f t="shared" si="0"/>
        <v>217.35</v>
      </c>
      <c r="K56" s="24">
        <f t="shared" si="1"/>
        <v>273.23999999999995</v>
      </c>
      <c r="L56" s="24">
        <f t="shared" si="2"/>
        <v>0</v>
      </c>
      <c r="M56" s="24">
        <f t="shared" si="3"/>
        <v>0</v>
      </c>
      <c r="N56" s="25">
        <f t="shared" si="4"/>
        <v>490.58999999999992</v>
      </c>
      <c r="O56" s="26"/>
    </row>
    <row r="57" spans="1:15" s="17" customFormat="1" ht="24" x14ac:dyDescent="0.2">
      <c r="A57" s="19" t="s">
        <v>194</v>
      </c>
      <c r="B57" s="20" t="s">
        <v>170</v>
      </c>
      <c r="C57" s="21" t="s">
        <v>171</v>
      </c>
      <c r="D57" s="22">
        <v>104.4</v>
      </c>
      <c r="E57" s="23" t="s">
        <v>43</v>
      </c>
      <c r="F57" s="24">
        <v>0.47147</v>
      </c>
      <c r="G57" s="24">
        <v>5.9</v>
      </c>
      <c r="H57" s="24">
        <v>0</v>
      </c>
      <c r="I57" s="24">
        <v>0</v>
      </c>
      <c r="J57" s="24">
        <f t="shared" si="0"/>
        <v>49.221468000000002</v>
      </c>
      <c r="K57" s="24">
        <f t="shared" si="1"/>
        <v>615.96</v>
      </c>
      <c r="L57" s="24">
        <f t="shared" si="2"/>
        <v>0</v>
      </c>
      <c r="M57" s="24">
        <f t="shared" si="3"/>
        <v>0</v>
      </c>
      <c r="N57" s="25">
        <f t="shared" si="4"/>
        <v>665.181468</v>
      </c>
      <c r="O57" s="26"/>
    </row>
    <row r="58" spans="1:15" s="17" customFormat="1" ht="12.75" x14ac:dyDescent="0.2">
      <c r="A58" s="19" t="s">
        <v>194</v>
      </c>
      <c r="B58" s="20" t="s">
        <v>172</v>
      </c>
      <c r="C58" s="21" t="s">
        <v>173</v>
      </c>
      <c r="D58" s="22">
        <v>46.98</v>
      </c>
      <c r="E58" s="23" t="s">
        <v>46</v>
      </c>
      <c r="F58" s="24">
        <v>5.9</v>
      </c>
      <c r="G58" s="61">
        <v>0</v>
      </c>
      <c r="H58" s="61">
        <v>0</v>
      </c>
      <c r="I58" s="61">
        <v>0</v>
      </c>
      <c r="J58" s="24">
        <f t="shared" si="0"/>
        <v>277.18200000000002</v>
      </c>
      <c r="K58" s="24">
        <f t="shared" si="1"/>
        <v>0</v>
      </c>
      <c r="L58" s="24">
        <f t="shared" si="2"/>
        <v>0</v>
      </c>
      <c r="M58" s="24">
        <f t="shared" si="3"/>
        <v>0</v>
      </c>
      <c r="N58" s="25">
        <f t="shared" si="4"/>
        <v>277.18200000000002</v>
      </c>
      <c r="O58" s="26"/>
    </row>
    <row r="59" spans="1:15" s="17" customFormat="1" ht="12.75" x14ac:dyDescent="0.2">
      <c r="A59" s="19" t="s">
        <v>195</v>
      </c>
      <c r="B59" s="20" t="s">
        <v>174</v>
      </c>
      <c r="C59" s="21" t="s">
        <v>175</v>
      </c>
      <c r="D59" s="22">
        <v>30</v>
      </c>
      <c r="E59" s="23" t="s">
        <v>43</v>
      </c>
      <c r="F59" s="24">
        <v>47.7</v>
      </c>
      <c r="G59" s="24">
        <v>22.75</v>
      </c>
      <c r="H59" s="61">
        <v>0</v>
      </c>
      <c r="I59" s="61">
        <v>0</v>
      </c>
      <c r="J59" s="24">
        <f t="shared" si="0"/>
        <v>1431</v>
      </c>
      <c r="K59" s="24">
        <f t="shared" si="1"/>
        <v>682.5</v>
      </c>
      <c r="L59" s="24">
        <f t="shared" si="2"/>
        <v>0</v>
      </c>
      <c r="M59" s="24">
        <f t="shared" si="3"/>
        <v>0</v>
      </c>
      <c r="N59" s="25">
        <f t="shared" si="4"/>
        <v>2113.5</v>
      </c>
      <c r="O59" s="26"/>
    </row>
    <row r="60" spans="1:15" s="17" customFormat="1" ht="24" x14ac:dyDescent="0.2">
      <c r="A60" s="19" t="s">
        <v>196</v>
      </c>
      <c r="B60" s="20" t="s">
        <v>185</v>
      </c>
      <c r="C60" s="21" t="s">
        <v>186</v>
      </c>
      <c r="D60" s="22">
        <v>60</v>
      </c>
      <c r="E60" s="23" t="s">
        <v>38</v>
      </c>
      <c r="F60" s="24">
        <v>0</v>
      </c>
      <c r="G60" s="24">
        <v>11.9</v>
      </c>
      <c r="H60" s="61">
        <v>0</v>
      </c>
      <c r="I60" s="61">
        <v>0</v>
      </c>
      <c r="J60" s="24">
        <f t="shared" si="0"/>
        <v>0</v>
      </c>
      <c r="K60" s="24">
        <f t="shared" si="1"/>
        <v>714</v>
      </c>
      <c r="L60" s="24">
        <f t="shared" si="2"/>
        <v>0</v>
      </c>
      <c r="M60" s="24">
        <f t="shared" si="3"/>
        <v>0</v>
      </c>
      <c r="N60" s="25">
        <f t="shared" si="4"/>
        <v>714</v>
      </c>
      <c r="O60" s="26"/>
    </row>
    <row r="61" spans="1:15" s="17" customFormat="1" ht="24" x14ac:dyDescent="0.2">
      <c r="A61" s="19" t="s">
        <v>197</v>
      </c>
      <c r="B61" s="20" t="s">
        <v>176</v>
      </c>
      <c r="C61" s="21" t="s">
        <v>177</v>
      </c>
      <c r="D61" s="22">
        <v>60</v>
      </c>
      <c r="E61" s="23" t="s">
        <v>38</v>
      </c>
      <c r="F61" s="24">
        <v>0</v>
      </c>
      <c r="G61" s="24">
        <v>10.4</v>
      </c>
      <c r="H61" s="61">
        <v>0</v>
      </c>
      <c r="I61" s="61">
        <v>0</v>
      </c>
      <c r="J61" s="24">
        <f t="shared" si="0"/>
        <v>0</v>
      </c>
      <c r="K61" s="24">
        <f t="shared" si="1"/>
        <v>624</v>
      </c>
      <c r="L61" s="24">
        <f t="shared" si="2"/>
        <v>0</v>
      </c>
      <c r="M61" s="24">
        <f t="shared" si="3"/>
        <v>0</v>
      </c>
      <c r="N61" s="25">
        <f t="shared" si="4"/>
        <v>624</v>
      </c>
      <c r="O61" s="26"/>
    </row>
    <row r="62" spans="1:15" s="17" customFormat="1" ht="24" x14ac:dyDescent="0.2">
      <c r="A62" s="19" t="s">
        <v>198</v>
      </c>
      <c r="B62" s="20" t="s">
        <v>178</v>
      </c>
      <c r="C62" s="21" t="s">
        <v>179</v>
      </c>
      <c r="D62" s="22">
        <v>60</v>
      </c>
      <c r="E62" s="23" t="s">
        <v>38</v>
      </c>
      <c r="F62" s="24">
        <v>0</v>
      </c>
      <c r="G62" s="24">
        <v>0</v>
      </c>
      <c r="H62" s="24">
        <v>0</v>
      </c>
      <c r="I62" s="24">
        <v>6.5</v>
      </c>
      <c r="J62" s="24">
        <f t="shared" si="0"/>
        <v>0</v>
      </c>
      <c r="K62" s="24">
        <f t="shared" si="1"/>
        <v>0</v>
      </c>
      <c r="L62" s="24">
        <f t="shared" si="2"/>
        <v>0</v>
      </c>
      <c r="M62" s="24">
        <f t="shared" si="3"/>
        <v>390</v>
      </c>
      <c r="N62" s="25">
        <f t="shared" si="4"/>
        <v>390</v>
      </c>
      <c r="O62" s="26"/>
    </row>
    <row r="63" spans="1:15" s="17" customFormat="1" ht="24" x14ac:dyDescent="0.2">
      <c r="A63" s="19" t="s">
        <v>199</v>
      </c>
      <c r="B63" s="20" t="s">
        <v>180</v>
      </c>
      <c r="C63" s="21" t="s">
        <v>181</v>
      </c>
      <c r="D63" s="22">
        <v>32</v>
      </c>
      <c r="E63" s="23" t="s">
        <v>38</v>
      </c>
      <c r="F63" s="24">
        <v>0</v>
      </c>
      <c r="G63" s="24">
        <v>0</v>
      </c>
      <c r="H63" s="24">
        <v>0</v>
      </c>
      <c r="I63" s="24">
        <v>14.85</v>
      </c>
      <c r="J63" s="24">
        <f t="shared" si="0"/>
        <v>0</v>
      </c>
      <c r="K63" s="24">
        <f t="shared" si="1"/>
        <v>0</v>
      </c>
      <c r="L63" s="24">
        <f t="shared" si="2"/>
        <v>0</v>
      </c>
      <c r="M63" s="24">
        <f t="shared" si="3"/>
        <v>475.2</v>
      </c>
      <c r="N63" s="25">
        <f t="shared" si="4"/>
        <v>475.2</v>
      </c>
      <c r="O63" s="26"/>
    </row>
    <row r="64" spans="1:15" s="17" customFormat="1" ht="24" x14ac:dyDescent="0.2">
      <c r="A64" s="19" t="s">
        <v>200</v>
      </c>
      <c r="B64" s="20" t="s">
        <v>182</v>
      </c>
      <c r="C64" s="21" t="s">
        <v>183</v>
      </c>
      <c r="D64" s="22">
        <v>32</v>
      </c>
      <c r="E64" s="23" t="s">
        <v>38</v>
      </c>
      <c r="F64" s="24">
        <v>0</v>
      </c>
      <c r="G64" s="24">
        <v>14.7</v>
      </c>
      <c r="H64" s="61">
        <v>0</v>
      </c>
      <c r="I64" s="61">
        <v>0</v>
      </c>
      <c r="J64" s="24">
        <f t="shared" si="0"/>
        <v>0</v>
      </c>
      <c r="K64" s="24">
        <f t="shared" si="1"/>
        <v>470.4</v>
      </c>
      <c r="L64" s="24">
        <f t="shared" si="2"/>
        <v>0</v>
      </c>
      <c r="M64" s="24">
        <f t="shared" si="3"/>
        <v>0</v>
      </c>
      <c r="N64" s="25">
        <f t="shared" si="4"/>
        <v>470.4</v>
      </c>
      <c r="O64" s="26"/>
    </row>
    <row r="65" spans="1:15" s="17" customFormat="1" ht="24" x14ac:dyDescent="0.2">
      <c r="A65" s="19" t="s">
        <v>201</v>
      </c>
      <c r="B65" s="20" t="s">
        <v>184</v>
      </c>
      <c r="C65" s="21" t="s">
        <v>187</v>
      </c>
      <c r="D65" s="22">
        <v>30</v>
      </c>
      <c r="E65" s="23" t="s">
        <v>38</v>
      </c>
      <c r="F65" s="24">
        <v>0</v>
      </c>
      <c r="G65" s="24">
        <v>0</v>
      </c>
      <c r="H65" s="24">
        <v>0</v>
      </c>
      <c r="I65" s="24">
        <v>18</v>
      </c>
      <c r="J65" s="24">
        <f t="shared" si="0"/>
        <v>0</v>
      </c>
      <c r="K65" s="24">
        <f t="shared" si="1"/>
        <v>0</v>
      </c>
      <c r="L65" s="24">
        <f t="shared" si="2"/>
        <v>0</v>
      </c>
      <c r="M65" s="24">
        <f t="shared" si="3"/>
        <v>540</v>
      </c>
      <c r="N65" s="25">
        <f t="shared" si="4"/>
        <v>540</v>
      </c>
      <c r="O65" s="26"/>
    </row>
    <row r="66" spans="1:15" s="17" customFormat="1" ht="24" x14ac:dyDescent="0.2">
      <c r="A66" s="19" t="s">
        <v>202</v>
      </c>
      <c r="B66" s="20" t="s">
        <v>218</v>
      </c>
      <c r="C66" s="21" t="s">
        <v>219</v>
      </c>
      <c r="D66" s="22">
        <v>50</v>
      </c>
      <c r="E66" s="23" t="s">
        <v>43</v>
      </c>
      <c r="F66" s="24">
        <v>30.45</v>
      </c>
      <c r="G66" s="24">
        <v>19.95</v>
      </c>
      <c r="H66" s="24">
        <v>3.9</v>
      </c>
      <c r="I66" s="24">
        <v>0</v>
      </c>
      <c r="J66" s="24">
        <f>D66*F66</f>
        <v>1522.5</v>
      </c>
      <c r="K66" s="24">
        <f>D66*G66</f>
        <v>997.5</v>
      </c>
      <c r="L66" s="24">
        <f>D66*H66</f>
        <v>195</v>
      </c>
      <c r="M66" s="24">
        <f>D66*I66</f>
        <v>0</v>
      </c>
      <c r="N66" s="25">
        <f>J66+K66+L66+M66</f>
        <v>2715</v>
      </c>
      <c r="O66" s="26"/>
    </row>
    <row r="67" spans="1:15" s="17" customFormat="1" ht="24" x14ac:dyDescent="0.2">
      <c r="A67" s="19" t="s">
        <v>203</v>
      </c>
      <c r="B67" s="20" t="s">
        <v>96</v>
      </c>
      <c r="C67" s="21" t="s">
        <v>97</v>
      </c>
      <c r="D67" s="22">
        <v>69</v>
      </c>
      <c r="E67" s="23" t="s">
        <v>43</v>
      </c>
      <c r="F67" s="24">
        <v>0</v>
      </c>
      <c r="G67" s="24">
        <v>5.64</v>
      </c>
      <c r="H67" s="24">
        <v>0</v>
      </c>
      <c r="I67" s="24">
        <v>0</v>
      </c>
      <c r="J67" s="24">
        <f t="shared" ref="J67:J81" si="5">D67*F67</f>
        <v>0</v>
      </c>
      <c r="K67" s="24">
        <f t="shared" ref="K67:K81" si="6">D67*G67</f>
        <v>389.15999999999997</v>
      </c>
      <c r="L67" s="24">
        <f t="shared" ref="L67:L81" si="7">D67*H67</f>
        <v>0</v>
      </c>
      <c r="M67" s="24">
        <f t="shared" ref="M67:M81" si="8">D67*I67</f>
        <v>0</v>
      </c>
      <c r="N67" s="25">
        <f t="shared" ref="N67:N81" si="9">J67+K67+L67+M67</f>
        <v>389.15999999999997</v>
      </c>
      <c r="O67" s="26"/>
    </row>
    <row r="68" spans="1:15" s="17" customFormat="1" ht="24" x14ac:dyDescent="0.2">
      <c r="A68" s="19" t="s">
        <v>204</v>
      </c>
      <c r="B68" s="20" t="s">
        <v>222</v>
      </c>
      <c r="C68" s="21" t="s">
        <v>223</v>
      </c>
      <c r="D68" s="22">
        <v>58.5</v>
      </c>
      <c r="E68" s="23" t="s">
        <v>43</v>
      </c>
      <c r="F68" s="24">
        <v>13.87</v>
      </c>
      <c r="G68" s="24">
        <v>10.55</v>
      </c>
      <c r="H68" s="24">
        <v>0</v>
      </c>
      <c r="I68" s="24">
        <v>0</v>
      </c>
      <c r="J68" s="24">
        <f t="shared" si="5"/>
        <v>811.39499999999998</v>
      </c>
      <c r="K68" s="24">
        <f t="shared" si="6"/>
        <v>617.17500000000007</v>
      </c>
      <c r="L68" s="24">
        <f t="shared" si="7"/>
        <v>0</v>
      </c>
      <c r="M68" s="24">
        <f t="shared" si="8"/>
        <v>0</v>
      </c>
      <c r="N68" s="25">
        <f t="shared" si="9"/>
        <v>1428.5700000000002</v>
      </c>
      <c r="O68" s="26"/>
    </row>
    <row r="69" spans="1:15" s="17" customFormat="1" ht="12.75" x14ac:dyDescent="0.2">
      <c r="A69" s="19" t="s">
        <v>205</v>
      </c>
      <c r="B69" s="20" t="s">
        <v>161</v>
      </c>
      <c r="C69" s="21" t="s">
        <v>160</v>
      </c>
      <c r="D69" s="22">
        <v>69</v>
      </c>
      <c r="E69" s="23" t="s">
        <v>43</v>
      </c>
      <c r="F69" s="24">
        <v>6.8</v>
      </c>
      <c r="G69" s="24">
        <v>13.26</v>
      </c>
      <c r="H69" s="61">
        <v>0</v>
      </c>
      <c r="I69" s="61">
        <v>0</v>
      </c>
      <c r="J69" s="24">
        <f t="shared" si="5"/>
        <v>469.2</v>
      </c>
      <c r="K69" s="24">
        <f t="shared" si="6"/>
        <v>914.93999999999994</v>
      </c>
      <c r="L69" s="24">
        <f t="shared" si="7"/>
        <v>0</v>
      </c>
      <c r="M69" s="24">
        <f t="shared" si="8"/>
        <v>0</v>
      </c>
      <c r="N69" s="25">
        <f t="shared" si="9"/>
        <v>1384.1399999999999</v>
      </c>
      <c r="O69" s="26"/>
    </row>
    <row r="70" spans="1:15" s="17" customFormat="1" ht="24" x14ac:dyDescent="0.2">
      <c r="A70" s="19" t="s">
        <v>206</v>
      </c>
      <c r="B70" s="20" t="s">
        <v>166</v>
      </c>
      <c r="C70" s="21" t="s">
        <v>167</v>
      </c>
      <c r="D70" s="22">
        <v>24</v>
      </c>
      <c r="E70" s="23" t="s">
        <v>43</v>
      </c>
      <c r="F70" s="24">
        <v>7.75</v>
      </c>
      <c r="G70" s="24">
        <v>14.9</v>
      </c>
      <c r="H70" s="61">
        <v>0</v>
      </c>
      <c r="I70" s="61">
        <v>0</v>
      </c>
      <c r="J70" s="24">
        <f t="shared" si="5"/>
        <v>186</v>
      </c>
      <c r="K70" s="24">
        <f t="shared" si="6"/>
        <v>357.6</v>
      </c>
      <c r="L70" s="24">
        <f t="shared" si="7"/>
        <v>0</v>
      </c>
      <c r="M70" s="24">
        <f t="shared" si="8"/>
        <v>0</v>
      </c>
      <c r="N70" s="25">
        <f t="shared" si="9"/>
        <v>543.6</v>
      </c>
      <c r="O70" s="26"/>
    </row>
    <row r="71" spans="1:15" s="17" customFormat="1" ht="12.75" x14ac:dyDescent="0.2">
      <c r="A71" s="19" t="s">
        <v>206</v>
      </c>
      <c r="B71" s="20" t="s">
        <v>164</v>
      </c>
      <c r="C71" s="21" t="s">
        <v>165</v>
      </c>
      <c r="D71" s="22">
        <v>0.55200000000000005</v>
      </c>
      <c r="E71" s="23" t="s">
        <v>36</v>
      </c>
      <c r="F71" s="24">
        <v>195</v>
      </c>
      <c r="G71" s="61">
        <v>0</v>
      </c>
      <c r="H71" s="61">
        <v>0</v>
      </c>
      <c r="I71" s="61">
        <v>0</v>
      </c>
      <c r="J71" s="24">
        <f t="shared" si="5"/>
        <v>107.64000000000001</v>
      </c>
      <c r="K71" s="24">
        <f t="shared" si="6"/>
        <v>0</v>
      </c>
      <c r="L71" s="24">
        <f t="shared" si="7"/>
        <v>0</v>
      </c>
      <c r="M71" s="24">
        <f t="shared" si="8"/>
        <v>0</v>
      </c>
      <c r="N71" s="25">
        <f t="shared" si="9"/>
        <v>107.64000000000001</v>
      </c>
      <c r="O71" s="26"/>
    </row>
    <row r="72" spans="1:15" s="17" customFormat="1" ht="24" x14ac:dyDescent="0.2">
      <c r="A72" s="19" t="s">
        <v>207</v>
      </c>
      <c r="B72" s="20" t="s">
        <v>135</v>
      </c>
      <c r="C72" s="21" t="s">
        <v>136</v>
      </c>
      <c r="D72" s="22">
        <v>1.3</v>
      </c>
      <c r="E72" s="23" t="s">
        <v>36</v>
      </c>
      <c r="F72" s="24">
        <v>238</v>
      </c>
      <c r="G72" s="24">
        <v>78</v>
      </c>
      <c r="H72" s="61">
        <v>0</v>
      </c>
      <c r="I72" s="61">
        <v>0</v>
      </c>
      <c r="J72" s="24">
        <f t="shared" si="5"/>
        <v>309.40000000000003</v>
      </c>
      <c r="K72" s="24">
        <f t="shared" si="6"/>
        <v>101.4</v>
      </c>
      <c r="L72" s="24">
        <f t="shared" si="7"/>
        <v>0</v>
      </c>
      <c r="M72" s="24">
        <f t="shared" si="8"/>
        <v>0</v>
      </c>
      <c r="N72" s="25">
        <f t="shared" si="9"/>
        <v>410.80000000000007</v>
      </c>
      <c r="O72" s="26"/>
    </row>
    <row r="73" spans="1:15" s="17" customFormat="1" ht="12.75" x14ac:dyDescent="0.2">
      <c r="A73" s="19" t="s">
        <v>207</v>
      </c>
      <c r="B73" s="20" t="s">
        <v>137</v>
      </c>
      <c r="C73" s="21" t="s">
        <v>138</v>
      </c>
      <c r="D73" s="22">
        <v>0.14299999999999999</v>
      </c>
      <c r="E73" s="23" t="s">
        <v>36</v>
      </c>
      <c r="F73" s="24">
        <v>185</v>
      </c>
      <c r="G73" s="24">
        <v>0</v>
      </c>
      <c r="H73" s="61">
        <v>0</v>
      </c>
      <c r="I73" s="61">
        <v>0</v>
      </c>
      <c r="J73" s="24">
        <f t="shared" si="5"/>
        <v>26.454999999999998</v>
      </c>
      <c r="K73" s="24">
        <f t="shared" si="6"/>
        <v>0</v>
      </c>
      <c r="L73" s="24">
        <f t="shared" si="7"/>
        <v>0</v>
      </c>
      <c r="M73" s="24">
        <f t="shared" si="8"/>
        <v>0</v>
      </c>
      <c r="N73" s="25">
        <f t="shared" si="9"/>
        <v>26.454999999999998</v>
      </c>
      <c r="O73" s="26"/>
    </row>
    <row r="74" spans="1:15" s="17" customFormat="1" ht="24" x14ac:dyDescent="0.2">
      <c r="A74" s="19" t="s">
        <v>208</v>
      </c>
      <c r="B74" s="20" t="s">
        <v>170</v>
      </c>
      <c r="C74" s="21" t="s">
        <v>171</v>
      </c>
      <c r="D74" s="22">
        <v>74</v>
      </c>
      <c r="E74" s="23" t="s">
        <v>43</v>
      </c>
      <c r="F74" s="24">
        <v>0.47147</v>
      </c>
      <c r="G74" s="24">
        <v>5.9</v>
      </c>
      <c r="H74" s="24">
        <v>0</v>
      </c>
      <c r="I74" s="24">
        <v>0</v>
      </c>
      <c r="J74" s="24">
        <f t="shared" si="5"/>
        <v>34.888779999999997</v>
      </c>
      <c r="K74" s="24">
        <f t="shared" si="6"/>
        <v>436.6</v>
      </c>
      <c r="L74" s="24">
        <f t="shared" si="7"/>
        <v>0</v>
      </c>
      <c r="M74" s="24">
        <f t="shared" si="8"/>
        <v>0</v>
      </c>
      <c r="N74" s="25">
        <f t="shared" si="9"/>
        <v>471.48878000000002</v>
      </c>
      <c r="O74" s="26"/>
    </row>
    <row r="75" spans="1:15" s="17" customFormat="1" ht="12.75" x14ac:dyDescent="0.2">
      <c r="A75" s="19" t="s">
        <v>208</v>
      </c>
      <c r="B75" s="20" t="s">
        <v>172</v>
      </c>
      <c r="C75" s="21" t="s">
        <v>173</v>
      </c>
      <c r="D75" s="22">
        <v>33.299999999999997</v>
      </c>
      <c r="E75" s="23" t="s">
        <v>46</v>
      </c>
      <c r="F75" s="24">
        <v>5.9</v>
      </c>
      <c r="G75" s="61">
        <v>0</v>
      </c>
      <c r="H75" s="61">
        <v>0</v>
      </c>
      <c r="I75" s="61">
        <v>0</v>
      </c>
      <c r="J75" s="24">
        <f t="shared" si="5"/>
        <v>196.47</v>
      </c>
      <c r="K75" s="24">
        <f t="shared" si="6"/>
        <v>0</v>
      </c>
      <c r="L75" s="24">
        <f t="shared" si="7"/>
        <v>0</v>
      </c>
      <c r="M75" s="24">
        <f t="shared" si="8"/>
        <v>0</v>
      </c>
      <c r="N75" s="25">
        <f t="shared" si="9"/>
        <v>196.47</v>
      </c>
      <c r="O75" s="26"/>
    </row>
    <row r="76" spans="1:15" s="17" customFormat="1" ht="12.75" x14ac:dyDescent="0.2">
      <c r="A76" s="19" t="s">
        <v>209</v>
      </c>
      <c r="B76" s="62" t="s">
        <v>224</v>
      </c>
      <c r="C76" s="63" t="s">
        <v>225</v>
      </c>
      <c r="D76" s="64">
        <v>41.2</v>
      </c>
      <c r="E76" s="65" t="s">
        <v>226</v>
      </c>
      <c r="F76" s="61">
        <v>41.78</v>
      </c>
      <c r="G76" s="61">
        <v>10.58</v>
      </c>
      <c r="H76" s="61">
        <v>0</v>
      </c>
      <c r="I76" s="61">
        <v>0</v>
      </c>
      <c r="J76" s="24">
        <f t="shared" si="5"/>
        <v>1721.3360000000002</v>
      </c>
      <c r="K76" s="24">
        <f t="shared" si="6"/>
        <v>435.89600000000002</v>
      </c>
      <c r="L76" s="24">
        <f t="shared" si="7"/>
        <v>0</v>
      </c>
      <c r="M76" s="24">
        <f t="shared" si="8"/>
        <v>0</v>
      </c>
      <c r="N76" s="25">
        <f t="shared" si="9"/>
        <v>2157.2320000000004</v>
      </c>
      <c r="O76" s="26"/>
    </row>
    <row r="77" spans="1:15" s="17" customFormat="1" ht="12.75" x14ac:dyDescent="0.2">
      <c r="A77" s="19" t="s">
        <v>210</v>
      </c>
      <c r="B77" s="62" t="s">
        <v>227</v>
      </c>
      <c r="C77" s="63" t="s">
        <v>230</v>
      </c>
      <c r="D77" s="64">
        <v>12</v>
      </c>
      <c r="E77" s="65" t="s">
        <v>226</v>
      </c>
      <c r="F77" s="61">
        <v>43.87</v>
      </c>
      <c r="G77" s="61">
        <v>9.7799999999999994</v>
      </c>
      <c r="H77" s="61">
        <v>0</v>
      </c>
      <c r="I77" s="61">
        <v>0</v>
      </c>
      <c r="J77" s="24">
        <f t="shared" si="5"/>
        <v>526.43999999999994</v>
      </c>
      <c r="K77" s="24">
        <f t="shared" si="6"/>
        <v>117.35999999999999</v>
      </c>
      <c r="L77" s="24">
        <f t="shared" si="7"/>
        <v>0</v>
      </c>
      <c r="M77" s="24">
        <f t="shared" si="8"/>
        <v>0</v>
      </c>
      <c r="N77" s="25">
        <f t="shared" si="9"/>
        <v>643.79999999999995</v>
      </c>
      <c r="O77" s="26"/>
    </row>
    <row r="78" spans="1:15" s="17" customFormat="1" ht="12.75" x14ac:dyDescent="0.2">
      <c r="A78" s="19" t="s">
        <v>211</v>
      </c>
      <c r="B78" s="62" t="s">
        <v>228</v>
      </c>
      <c r="C78" s="63" t="s">
        <v>229</v>
      </c>
      <c r="D78" s="64">
        <v>41.2</v>
      </c>
      <c r="E78" s="65" t="s">
        <v>226</v>
      </c>
      <c r="F78" s="61">
        <v>3.35</v>
      </c>
      <c r="G78" s="61">
        <v>4.33</v>
      </c>
      <c r="H78" s="61">
        <v>0</v>
      </c>
      <c r="I78" s="61">
        <v>0</v>
      </c>
      <c r="J78" s="24">
        <f t="shared" si="5"/>
        <v>138.02000000000001</v>
      </c>
      <c r="K78" s="24">
        <f t="shared" si="6"/>
        <v>178.39600000000002</v>
      </c>
      <c r="L78" s="24">
        <f t="shared" si="7"/>
        <v>0</v>
      </c>
      <c r="M78" s="24">
        <f t="shared" si="8"/>
        <v>0</v>
      </c>
      <c r="N78" s="25">
        <f t="shared" si="9"/>
        <v>316.41600000000005</v>
      </c>
      <c r="O78" s="26"/>
    </row>
    <row r="79" spans="1:15" s="17" customFormat="1" ht="12.75" x14ac:dyDescent="0.2">
      <c r="A79" s="19" t="s">
        <v>211</v>
      </c>
      <c r="B79" s="62" t="s">
        <v>231</v>
      </c>
      <c r="C79" s="63" t="s">
        <v>232</v>
      </c>
      <c r="D79" s="64">
        <v>0.20599999999999999</v>
      </c>
      <c r="E79" s="23" t="s">
        <v>36</v>
      </c>
      <c r="F79" s="61">
        <v>755</v>
      </c>
      <c r="G79" s="61">
        <v>0</v>
      </c>
      <c r="H79" s="61">
        <v>0</v>
      </c>
      <c r="I79" s="61">
        <v>0</v>
      </c>
      <c r="J79" s="61">
        <f t="shared" si="5"/>
        <v>155.53</v>
      </c>
      <c r="K79" s="61">
        <f t="shared" si="6"/>
        <v>0</v>
      </c>
      <c r="L79" s="61"/>
      <c r="M79" s="61"/>
      <c r="N79" s="25"/>
      <c r="O79" s="26"/>
    </row>
    <row r="80" spans="1:15" s="17" customFormat="1" ht="24" x14ac:dyDescent="0.2">
      <c r="A80" s="19" t="s">
        <v>212</v>
      </c>
      <c r="B80" s="20" t="s">
        <v>180</v>
      </c>
      <c r="C80" s="21" t="s">
        <v>181</v>
      </c>
      <c r="D80" s="22">
        <v>8</v>
      </c>
      <c r="E80" s="23" t="s">
        <v>38</v>
      </c>
      <c r="F80" s="24">
        <v>0</v>
      </c>
      <c r="G80" s="24">
        <v>0</v>
      </c>
      <c r="H80" s="24">
        <v>0</v>
      </c>
      <c r="I80" s="24">
        <v>14.85</v>
      </c>
      <c r="J80" s="24">
        <f t="shared" si="5"/>
        <v>0</v>
      </c>
      <c r="K80" s="24">
        <f t="shared" si="6"/>
        <v>0</v>
      </c>
      <c r="L80" s="24">
        <f t="shared" si="7"/>
        <v>0</v>
      </c>
      <c r="M80" s="24">
        <f t="shared" si="8"/>
        <v>118.8</v>
      </c>
      <c r="N80" s="25">
        <f t="shared" si="9"/>
        <v>118.8</v>
      </c>
      <c r="O80" s="26"/>
    </row>
    <row r="81" spans="1:15" s="17" customFormat="1" ht="24" x14ac:dyDescent="0.2">
      <c r="A81" s="19" t="s">
        <v>213</v>
      </c>
      <c r="B81" s="20" t="s">
        <v>182</v>
      </c>
      <c r="C81" s="21" t="s">
        <v>183</v>
      </c>
      <c r="D81" s="22">
        <v>8</v>
      </c>
      <c r="E81" s="23" t="s">
        <v>38</v>
      </c>
      <c r="F81" s="24">
        <v>0</v>
      </c>
      <c r="G81" s="24">
        <v>14.7</v>
      </c>
      <c r="H81" s="61">
        <v>0</v>
      </c>
      <c r="I81" s="61">
        <v>0</v>
      </c>
      <c r="J81" s="24">
        <f t="shared" si="5"/>
        <v>0</v>
      </c>
      <c r="K81" s="24">
        <f t="shared" si="6"/>
        <v>117.6</v>
      </c>
      <c r="L81" s="24">
        <f t="shared" si="7"/>
        <v>0</v>
      </c>
      <c r="M81" s="24">
        <f t="shared" si="8"/>
        <v>0</v>
      </c>
      <c r="N81" s="25">
        <f t="shared" si="9"/>
        <v>117.6</v>
      </c>
      <c r="O81" s="26"/>
    </row>
    <row r="82" spans="1:15" s="17" customFormat="1" ht="13.5" customHeight="1" x14ac:dyDescent="0.2">
      <c r="A82" s="27"/>
      <c r="B82" s="27"/>
      <c r="C82" s="28"/>
      <c r="D82" s="29"/>
      <c r="E82" s="29"/>
      <c r="F82" s="29"/>
      <c r="G82" s="29"/>
      <c r="H82" s="29"/>
      <c r="I82" s="29"/>
      <c r="J82" s="29">
        <f>SUM(J10:J81)</f>
        <v>23916.949187000002</v>
      </c>
      <c r="K82" s="29">
        <f>SUM(K10:K81)</f>
        <v>16723.460009999999</v>
      </c>
      <c r="L82" s="29">
        <f>SUM(L10:L81)</f>
        <v>320.64169300000003</v>
      </c>
      <c r="M82" s="29">
        <f>SUM(M10:M81)</f>
        <v>1524</v>
      </c>
      <c r="N82" s="29">
        <f>SUM(N10:N81)</f>
        <v>42329.520890000022</v>
      </c>
      <c r="O82" s="26"/>
    </row>
    <row r="83" spans="1:15" s="17" customFormat="1" ht="13.5" customHeight="1" x14ac:dyDescent="0.2">
      <c r="A83" s="27"/>
      <c r="B83" s="27"/>
      <c r="C83" s="28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6"/>
    </row>
    <row r="84" spans="1:15" ht="13.5" customHeight="1" x14ac:dyDescent="0.2">
      <c r="A84" s="30" t="s">
        <v>67</v>
      </c>
      <c r="B84" s="30" t="s">
        <v>67</v>
      </c>
      <c r="C84" s="31" t="s">
        <v>68</v>
      </c>
      <c r="D84" s="30"/>
      <c r="E84" s="30"/>
      <c r="F84" s="32"/>
      <c r="G84" s="32"/>
      <c r="H84" s="32"/>
      <c r="I84" s="33"/>
      <c r="J84" s="33"/>
      <c r="K84" s="34"/>
      <c r="L84" s="34"/>
      <c r="M84" s="35"/>
      <c r="N84" s="36"/>
      <c r="O84" s="30"/>
    </row>
    <row r="85" spans="1:15" ht="12.95" customHeight="1" x14ac:dyDescent="0.2">
      <c r="A85" s="30"/>
      <c r="B85" s="30"/>
      <c r="C85" s="37" t="s">
        <v>69</v>
      </c>
      <c r="D85" s="38">
        <f>J82</f>
        <v>23916.949187000002</v>
      </c>
      <c r="E85" s="30"/>
      <c r="F85" s="32"/>
      <c r="G85" s="32"/>
      <c r="H85" s="32"/>
      <c r="I85" s="33"/>
      <c r="J85" s="33"/>
      <c r="K85" s="34"/>
      <c r="L85" s="34"/>
      <c r="M85" s="35"/>
      <c r="N85" s="36"/>
      <c r="O85" s="30"/>
    </row>
    <row r="86" spans="1:15" ht="12.95" customHeight="1" x14ac:dyDescent="0.2">
      <c r="A86" s="30"/>
      <c r="B86" s="30"/>
      <c r="C86" s="37" t="s">
        <v>70</v>
      </c>
      <c r="D86" s="38">
        <f>K82</f>
        <v>16723.460009999999</v>
      </c>
      <c r="E86" s="30"/>
      <c r="F86" s="32"/>
      <c r="G86" s="32"/>
      <c r="H86" s="32"/>
      <c r="I86" s="33"/>
      <c r="J86" s="33"/>
      <c r="K86" s="34"/>
      <c r="L86" s="34"/>
      <c r="M86" s="35"/>
      <c r="N86" s="36"/>
      <c r="O86" s="30"/>
    </row>
    <row r="87" spans="1:15" ht="12.95" customHeight="1" x14ac:dyDescent="0.2">
      <c r="A87" s="30"/>
      <c r="B87" s="30"/>
      <c r="C87" s="37" t="s">
        <v>71</v>
      </c>
      <c r="D87" s="38">
        <f>L82</f>
        <v>320.64169300000003</v>
      </c>
      <c r="E87" s="30"/>
      <c r="F87" s="32"/>
      <c r="G87" s="32"/>
      <c r="H87" s="32"/>
      <c r="I87" s="33"/>
      <c r="J87" s="33"/>
      <c r="K87" s="34"/>
      <c r="L87" s="34"/>
      <c r="M87" s="35"/>
      <c r="N87" s="36"/>
      <c r="O87" s="30"/>
    </row>
    <row r="88" spans="1:15" ht="12.95" customHeight="1" x14ac:dyDescent="0.2">
      <c r="A88" s="30"/>
      <c r="B88" s="30"/>
      <c r="C88" s="39" t="s">
        <v>72</v>
      </c>
      <c r="D88" s="24">
        <f>M82</f>
        <v>1524</v>
      </c>
      <c r="E88" s="30"/>
      <c r="F88" s="32"/>
      <c r="G88" s="32"/>
      <c r="H88" s="32"/>
      <c r="I88" s="33"/>
      <c r="J88" s="33"/>
      <c r="K88" s="34"/>
      <c r="L88" s="34"/>
      <c r="M88" s="35"/>
      <c r="N88" s="36"/>
      <c r="O88" s="30"/>
    </row>
    <row r="89" spans="1:15" ht="13.5" customHeight="1" x14ac:dyDescent="0.2">
      <c r="A89" s="30"/>
      <c r="B89" s="30"/>
      <c r="C89" s="40" t="s">
        <v>73</v>
      </c>
      <c r="D89" s="41">
        <f>SUM(D85:D88)</f>
        <v>42485.050889999999</v>
      </c>
      <c r="E89" s="30"/>
      <c r="F89" s="38"/>
      <c r="G89" s="38"/>
      <c r="H89" s="38"/>
      <c r="I89" s="38"/>
      <c r="J89" s="38"/>
      <c r="K89" s="34"/>
      <c r="L89" s="34"/>
      <c r="M89" s="35"/>
      <c r="N89" s="36"/>
      <c r="O89" s="30"/>
    </row>
    <row r="90" spans="1:15" ht="12.95" customHeight="1" x14ac:dyDescent="0.2">
      <c r="A90" s="30"/>
      <c r="B90" s="30"/>
      <c r="C90" s="42"/>
      <c r="D90" s="30"/>
      <c r="E90" s="30"/>
      <c r="F90" s="38"/>
      <c r="G90" s="38"/>
      <c r="H90" s="38"/>
      <c r="I90" s="38"/>
      <c r="J90" s="38"/>
      <c r="K90" s="34"/>
      <c r="L90" s="34"/>
      <c r="M90" s="35"/>
      <c r="N90" s="36"/>
      <c r="O90" s="30"/>
    </row>
    <row r="91" spans="1:15" ht="12.95" customHeight="1" x14ac:dyDescent="0.2">
      <c r="A91" s="30"/>
      <c r="B91" s="30"/>
      <c r="C91" s="43" t="s">
        <v>74</v>
      </c>
      <c r="D91" s="38"/>
      <c r="E91" s="38"/>
      <c r="F91" s="38"/>
      <c r="G91" s="32"/>
      <c r="H91" s="32"/>
      <c r="I91" s="34"/>
      <c r="J91" s="34"/>
      <c r="K91" s="34"/>
      <c r="L91" s="34"/>
      <c r="M91" s="35"/>
      <c r="N91" s="36"/>
      <c r="O91" s="30"/>
    </row>
    <row r="92" spans="1:15" ht="12.95" customHeight="1" x14ac:dyDescent="0.2">
      <c r="A92" s="30"/>
      <c r="B92" s="30"/>
      <c r="C92" s="43" t="s">
        <v>75</v>
      </c>
      <c r="D92" s="38"/>
      <c r="E92" s="38"/>
      <c r="F92" s="38">
        <f>M82</f>
        <v>1524</v>
      </c>
      <c r="G92" s="32"/>
      <c r="H92" s="32"/>
      <c r="I92" s="34"/>
      <c r="J92" s="34"/>
      <c r="K92" s="34"/>
      <c r="L92" s="34"/>
      <c r="M92" s="35"/>
      <c r="N92" s="36"/>
      <c r="O92" s="30"/>
    </row>
    <row r="93" spans="1:15" ht="12.95" customHeight="1" x14ac:dyDescent="0.2">
      <c r="A93" s="30"/>
      <c r="B93" s="30"/>
      <c r="C93" s="43"/>
      <c r="D93" s="38"/>
      <c r="E93" s="38"/>
      <c r="F93" s="38"/>
      <c r="G93" s="32"/>
      <c r="H93" s="32"/>
      <c r="I93" s="34"/>
      <c r="J93" s="34"/>
      <c r="K93" s="34"/>
      <c r="L93" s="34"/>
      <c r="M93" s="35"/>
      <c r="N93" s="36"/>
      <c r="O93" s="30"/>
    </row>
    <row r="94" spans="1:15" ht="12.95" customHeight="1" x14ac:dyDescent="0.2">
      <c r="A94" s="30"/>
      <c r="B94" s="30"/>
      <c r="C94" s="43" t="s">
        <v>76</v>
      </c>
      <c r="D94" s="38"/>
      <c r="E94" s="38"/>
      <c r="F94" s="38"/>
      <c r="G94" s="32"/>
      <c r="H94" s="32"/>
      <c r="I94" s="34"/>
      <c r="J94" s="34"/>
      <c r="K94" s="34"/>
      <c r="L94" s="34"/>
      <c r="M94" s="35"/>
      <c r="N94" s="36"/>
      <c r="O94" s="30"/>
    </row>
    <row r="95" spans="1:15" ht="12.95" customHeight="1" x14ac:dyDescent="0.2">
      <c r="A95" s="30"/>
      <c r="B95" s="30"/>
      <c r="C95" s="43" t="s">
        <v>216</v>
      </c>
      <c r="D95" s="44">
        <v>0.158</v>
      </c>
      <c r="E95" s="38"/>
      <c r="F95" s="38">
        <f>D95*D86</f>
        <v>2642.3066815799998</v>
      </c>
      <c r="G95" s="32"/>
      <c r="H95" s="32"/>
      <c r="I95" s="34"/>
      <c r="J95" s="34"/>
      <c r="K95" s="34"/>
      <c r="L95" s="34"/>
      <c r="M95" s="35"/>
      <c r="N95" s="36"/>
      <c r="O95" s="30"/>
    </row>
    <row r="96" spans="1:15" ht="12.95" customHeight="1" x14ac:dyDescent="0.2">
      <c r="A96" s="30"/>
      <c r="B96" s="30"/>
      <c r="C96" s="43" t="s">
        <v>217</v>
      </c>
      <c r="D96" s="44">
        <v>5.0000000000000001E-3</v>
      </c>
      <c r="E96" s="38"/>
      <c r="F96" s="38">
        <f>D96*D86</f>
        <v>83.617300049999997</v>
      </c>
      <c r="G96" s="32"/>
      <c r="H96" s="32"/>
      <c r="I96" s="34"/>
      <c r="J96" s="34"/>
      <c r="K96" s="34"/>
      <c r="L96" s="34"/>
      <c r="M96" s="35"/>
      <c r="N96" s="36"/>
      <c r="O96" s="30"/>
    </row>
    <row r="97" spans="1:15" ht="12.95" customHeight="1" x14ac:dyDescent="0.2">
      <c r="A97" s="30"/>
      <c r="B97" s="30"/>
      <c r="C97" s="43" t="s">
        <v>77</v>
      </c>
      <c r="D97" s="44">
        <v>5.1999999999999998E-2</v>
      </c>
      <c r="E97" s="38"/>
      <c r="F97" s="38">
        <f>D97*D86</f>
        <v>869.61992051999994</v>
      </c>
      <c r="G97" s="32"/>
      <c r="H97" s="32"/>
      <c r="I97" s="34"/>
      <c r="J97" s="34"/>
      <c r="K97" s="34"/>
      <c r="L97" s="34"/>
      <c r="M97" s="35"/>
      <c r="N97" s="36"/>
      <c r="O97" s="30"/>
    </row>
    <row r="98" spans="1:15" ht="12.95" customHeight="1" x14ac:dyDescent="0.2">
      <c r="A98" s="30"/>
      <c r="B98" s="30"/>
      <c r="C98" s="43" t="s">
        <v>78</v>
      </c>
      <c r="D98" s="44">
        <v>2.7899999999999999E-3</v>
      </c>
      <c r="E98" s="38"/>
      <c r="F98" s="38">
        <f>D98*D86</f>
        <v>46.658453427899993</v>
      </c>
      <c r="G98" s="32"/>
      <c r="H98" s="32"/>
      <c r="I98" s="34"/>
      <c r="J98" s="34"/>
      <c r="K98" s="34"/>
      <c r="L98" s="34"/>
      <c r="M98" s="35"/>
      <c r="N98" s="36"/>
      <c r="O98" s="30"/>
    </row>
    <row r="99" spans="1:15" ht="12.95" customHeight="1" x14ac:dyDescent="0.2">
      <c r="A99" s="30"/>
      <c r="B99" s="30"/>
      <c r="C99" s="43" t="s">
        <v>79</v>
      </c>
      <c r="D99" s="44">
        <v>2.5000000000000001E-3</v>
      </c>
      <c r="E99" s="38"/>
      <c r="F99" s="38">
        <f>D99*D86</f>
        <v>41.808650024999999</v>
      </c>
      <c r="G99" s="32"/>
      <c r="H99" s="32"/>
      <c r="I99" s="34"/>
      <c r="J99" s="34"/>
      <c r="K99" s="34"/>
      <c r="L99" s="34"/>
      <c r="M99" s="35"/>
      <c r="N99" s="36"/>
      <c r="O99" s="30"/>
    </row>
    <row r="100" spans="1:15" ht="12.95" customHeight="1" x14ac:dyDescent="0.2">
      <c r="A100" s="30"/>
      <c r="B100" s="30"/>
      <c r="C100" s="43" t="s">
        <v>80</v>
      </c>
      <c r="D100" s="44">
        <v>8.5000000000000006E-3</v>
      </c>
      <c r="E100" s="38"/>
      <c r="F100" s="38">
        <f>D100*D86</f>
        <v>142.149410085</v>
      </c>
      <c r="G100" s="32"/>
      <c r="H100" s="32"/>
      <c r="I100" s="34"/>
      <c r="J100" s="34"/>
      <c r="K100" s="34"/>
      <c r="L100" s="34"/>
      <c r="M100" s="35"/>
      <c r="N100" s="36"/>
      <c r="O100" s="30"/>
    </row>
    <row r="101" spans="1:15" ht="12.95" customHeight="1" x14ac:dyDescent="0.2">
      <c r="A101" s="30"/>
      <c r="B101" s="30"/>
      <c r="C101" s="43"/>
      <c r="D101" s="38"/>
      <c r="E101" s="38"/>
      <c r="F101" s="38"/>
      <c r="G101" s="32"/>
      <c r="H101" s="32"/>
      <c r="I101" s="34"/>
      <c r="J101" s="34"/>
      <c r="K101" s="34"/>
      <c r="L101" s="34"/>
      <c r="M101" s="35"/>
      <c r="N101" s="36"/>
      <c r="O101" s="30"/>
    </row>
    <row r="102" spans="1:15" ht="13.5" customHeight="1" x14ac:dyDescent="0.2">
      <c r="A102" s="45"/>
      <c r="B102" s="30"/>
      <c r="C102" s="31" t="s">
        <v>81</v>
      </c>
      <c r="D102" s="30"/>
      <c r="E102" s="30"/>
      <c r="F102" s="32"/>
      <c r="G102" s="32"/>
      <c r="H102" s="32"/>
      <c r="I102" s="33"/>
      <c r="J102" s="33"/>
      <c r="K102" s="34"/>
      <c r="L102" s="34"/>
      <c r="M102" s="35"/>
      <c r="N102" s="36"/>
      <c r="O102" s="30"/>
    </row>
    <row r="103" spans="1:15" ht="12.95" customHeight="1" x14ac:dyDescent="0.2">
      <c r="A103" s="45"/>
      <c r="B103" s="45"/>
      <c r="C103" s="37" t="s">
        <v>69</v>
      </c>
      <c r="D103" s="38">
        <f>D85</f>
        <v>23916.949187000002</v>
      </c>
      <c r="E103" s="45"/>
      <c r="F103" s="38"/>
      <c r="G103" s="38"/>
      <c r="H103" s="38"/>
      <c r="I103" s="38"/>
      <c r="J103" s="38"/>
      <c r="K103" s="34"/>
      <c r="L103" s="34"/>
      <c r="M103" s="35"/>
      <c r="N103" s="36"/>
      <c r="O103" s="30"/>
    </row>
    <row r="104" spans="1:15" ht="12.95" customHeight="1" x14ac:dyDescent="0.2">
      <c r="A104" s="45"/>
      <c r="B104" s="45"/>
      <c r="C104" s="37" t="s">
        <v>70</v>
      </c>
      <c r="D104" s="38">
        <f>D86+F95+F96+F97+F98+F99+F100</f>
        <v>20549.620425687895</v>
      </c>
      <c r="E104" s="45"/>
      <c r="F104" s="38"/>
      <c r="G104" s="38"/>
      <c r="H104" s="38"/>
      <c r="I104" s="38"/>
      <c r="J104" s="38"/>
      <c r="K104" s="34"/>
      <c r="L104" s="34"/>
      <c r="M104" s="35"/>
      <c r="N104" s="36"/>
      <c r="O104" s="30"/>
    </row>
    <row r="105" spans="1:15" ht="12.95" customHeight="1" x14ac:dyDescent="0.2">
      <c r="A105" s="45"/>
      <c r="B105" s="45"/>
      <c r="C105" s="37" t="s">
        <v>71</v>
      </c>
      <c r="D105" s="38">
        <f>D87</f>
        <v>320.64169300000003</v>
      </c>
      <c r="E105" s="45"/>
      <c r="F105" s="38"/>
      <c r="G105" s="38"/>
      <c r="H105" s="38"/>
      <c r="I105" s="38"/>
      <c r="J105" s="38"/>
      <c r="K105" s="34"/>
      <c r="L105" s="34"/>
      <c r="M105" s="35"/>
      <c r="N105" s="36"/>
      <c r="O105" s="30"/>
    </row>
    <row r="106" spans="1:15" ht="12.95" customHeight="1" x14ac:dyDescent="0.2">
      <c r="A106" s="45"/>
      <c r="B106" s="45"/>
      <c r="C106" s="39" t="s">
        <v>72</v>
      </c>
      <c r="D106" s="24">
        <f>D88</f>
        <v>1524</v>
      </c>
      <c r="E106" s="45"/>
      <c r="F106" s="38"/>
      <c r="G106" s="38"/>
      <c r="H106" s="38"/>
      <c r="I106" s="38"/>
      <c r="J106" s="38"/>
      <c r="K106" s="34"/>
      <c r="L106" s="34"/>
      <c r="M106" s="35"/>
      <c r="N106" s="36"/>
      <c r="O106" s="30"/>
    </row>
    <row r="107" spans="1:15" ht="13.5" customHeight="1" x14ac:dyDescent="0.2">
      <c r="A107" s="45"/>
      <c r="B107" s="45"/>
      <c r="C107" s="40" t="s">
        <v>73</v>
      </c>
      <c r="D107" s="41">
        <f>SUM(D103:D106)</f>
        <v>46311.211305687895</v>
      </c>
      <c r="E107" s="45"/>
      <c r="F107" s="38"/>
      <c r="G107" s="38"/>
      <c r="H107" s="38"/>
      <c r="I107" s="38"/>
      <c r="J107" s="38"/>
      <c r="K107" s="34"/>
      <c r="L107" s="34"/>
      <c r="M107" s="35"/>
      <c r="N107" s="36"/>
      <c r="O107" s="30"/>
    </row>
    <row r="108" spans="1:15" ht="12.95" customHeight="1" x14ac:dyDescent="0.2">
      <c r="A108" s="45"/>
      <c r="B108" s="45"/>
      <c r="C108" s="42"/>
      <c r="D108" s="45"/>
      <c r="E108" s="45"/>
      <c r="F108" s="32"/>
      <c r="G108" s="32"/>
      <c r="H108" s="32"/>
      <c r="I108" s="34"/>
      <c r="J108" s="34"/>
      <c r="K108" s="34"/>
      <c r="L108" s="34"/>
      <c r="M108" s="35"/>
      <c r="N108" s="36"/>
      <c r="O108" s="30"/>
    </row>
    <row r="109" spans="1:15" ht="12.95" customHeight="1" x14ac:dyDescent="0.2">
      <c r="A109" s="46"/>
      <c r="B109" s="46"/>
      <c r="C109" s="47" t="s">
        <v>82</v>
      </c>
      <c r="D109" s="38">
        <v>0.1</v>
      </c>
      <c r="E109" s="38"/>
      <c r="F109" s="38">
        <f>D109*D107</f>
        <v>4631.1211305687893</v>
      </c>
      <c r="G109" s="32"/>
      <c r="H109" s="32"/>
      <c r="I109" s="34"/>
      <c r="J109" s="34"/>
      <c r="K109" s="34"/>
      <c r="L109" s="34"/>
      <c r="M109" s="35"/>
      <c r="N109" s="36"/>
      <c r="O109" s="30"/>
    </row>
    <row r="110" spans="1:15" ht="12.95" customHeight="1" x14ac:dyDescent="0.2">
      <c r="A110" s="46"/>
      <c r="B110" s="46"/>
      <c r="C110" s="47" t="s">
        <v>83</v>
      </c>
      <c r="D110" s="38">
        <v>7.0000000000000007E-2</v>
      </c>
      <c r="E110" s="38"/>
      <c r="F110" s="38">
        <f>D110*(D107+F109)</f>
        <v>3565.9632705379681</v>
      </c>
      <c r="G110" s="32"/>
      <c r="H110" s="32"/>
      <c r="I110" s="34"/>
      <c r="J110" s="34"/>
      <c r="K110" s="34"/>
      <c r="L110" s="34"/>
      <c r="M110" s="35"/>
      <c r="N110" s="36"/>
      <c r="O110" s="30"/>
    </row>
    <row r="111" spans="1:15" ht="12.95" customHeight="1" x14ac:dyDescent="0.2">
      <c r="A111" s="46"/>
      <c r="B111" s="46"/>
      <c r="C111" s="58" t="s">
        <v>84</v>
      </c>
      <c r="D111" s="59"/>
      <c r="E111" s="59"/>
      <c r="F111" s="59">
        <f>D107+F109+F110</f>
        <v>54508.295706794655</v>
      </c>
      <c r="G111" s="32"/>
      <c r="H111" s="32"/>
      <c r="I111" s="34"/>
      <c r="J111" s="34"/>
      <c r="K111" s="34"/>
      <c r="L111" s="34"/>
      <c r="M111" s="35"/>
      <c r="N111" s="36"/>
      <c r="O111" s="30"/>
    </row>
    <row r="112" spans="1:15" ht="12.95" customHeight="1" x14ac:dyDescent="0.2">
      <c r="A112" s="46"/>
      <c r="B112" s="46"/>
      <c r="C112" s="58" t="s">
        <v>88</v>
      </c>
      <c r="D112" s="59"/>
      <c r="E112" s="59"/>
      <c r="F112" s="59">
        <f>F111*0.2</f>
        <v>10901.659141358932</v>
      </c>
      <c r="G112" s="32"/>
      <c r="H112" s="32"/>
      <c r="I112" s="34"/>
      <c r="J112" s="34"/>
      <c r="K112" s="34"/>
      <c r="L112" s="34"/>
      <c r="M112" s="35"/>
      <c r="N112" s="36"/>
      <c r="O112" s="30"/>
    </row>
    <row r="113" spans="1:15" ht="12.95" customHeight="1" x14ac:dyDescent="0.2">
      <c r="A113" s="46"/>
      <c r="B113" s="46"/>
      <c r="C113" s="58" t="s">
        <v>85</v>
      </c>
      <c r="D113" s="59"/>
      <c r="E113" s="59"/>
      <c r="F113" s="59">
        <f>F111+F112</f>
        <v>65409.954848153589</v>
      </c>
      <c r="G113" s="32"/>
      <c r="H113" s="32"/>
      <c r="I113" s="34"/>
      <c r="J113" s="34"/>
      <c r="K113" s="34"/>
      <c r="L113" s="34"/>
      <c r="M113" s="35"/>
      <c r="N113" s="36"/>
      <c r="O113" s="30"/>
    </row>
    <row r="114" spans="1:15" ht="12.75" x14ac:dyDescent="0.2">
      <c r="C114" s="18"/>
    </row>
    <row r="116" spans="1:15" ht="12.95" customHeight="1" x14ac:dyDescent="0.2">
      <c r="C116" s="60" t="s">
        <v>89</v>
      </c>
    </row>
    <row r="117" spans="1:15" ht="12.95" customHeight="1" x14ac:dyDescent="0.2">
      <c r="C117" s="60"/>
    </row>
  </sheetData>
  <mergeCells count="5">
    <mergeCell ref="A2:H2"/>
    <mergeCell ref="A3:H3"/>
    <mergeCell ref="A4:H4"/>
    <mergeCell ref="F6:I6"/>
    <mergeCell ref="J6:M6"/>
  </mergeCells>
  <printOptions horizontalCentered="1"/>
  <pageMargins left="0.35433070866141736" right="0.31496062992125984" top="0.59055118110236227" bottom="0.82677165354330717" header="0.39370078740157483" footer="0.55118110236220474"/>
  <pageSetup paperSize="9" scale="70" orientation="landscape" horizontalDpi="300" verticalDpi="300" r:id="rId1"/>
  <headerFooter>
    <oddFooter>Pagina &amp;P din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DEVIZ1 </vt:lpstr>
      <vt:lpstr>'DEVIZ1 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1</cp:revision>
  <cp:lastPrinted>2016-11-22T16:32:54Z</cp:lastPrinted>
  <dcterms:created xsi:type="dcterms:W3CDTF">2006-07-31T09:08:54Z</dcterms:created>
  <dcterms:modified xsi:type="dcterms:W3CDTF">2016-12-07T15:48:39Z</dcterms:modified>
</cp:coreProperties>
</file>